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F:\AS 11.12.2024\"/>
    </mc:Choice>
  </mc:AlternateContent>
  <xr:revisionPtr revIDLastSave="0" documentId="13_ncr:1_{82C6C339-6466-4A89-9247-44F42BC5E69A}" xr6:coauthVersionLast="36" xr6:coauthVersionMax="47" xr10:uidLastSave="{00000000-0000-0000-0000-000000000000}"/>
  <bookViews>
    <workbookView xWindow="7890" yWindow="3330" windowWidth="21600" windowHeight="11385" tabRatio="897" activeTab="1" xr2:uid="{00000000-000D-0000-FFFF-FFFF00000000}"/>
  </bookViews>
  <sheets>
    <sheet name="Porovnání GR " sheetId="11" r:id="rId1"/>
    <sheet name="GR - vliv na ukazatel K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0" l="1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J33" i="11" l="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H34" i="11"/>
  <c r="F8" i="11"/>
  <c r="K8" i="11" s="1"/>
  <c r="E7" i="11"/>
  <c r="F7" i="11" s="1"/>
  <c r="D7" i="11"/>
  <c r="F33" i="11" s="1"/>
  <c r="K33" i="11" s="1"/>
  <c r="J34" i="11" l="1"/>
  <c r="F24" i="11"/>
  <c r="K24" i="11" s="1"/>
  <c r="F16" i="11"/>
  <c r="K16" i="11" s="1"/>
  <c r="F32" i="11"/>
  <c r="K32" i="11" s="1"/>
  <c r="F14" i="11"/>
  <c r="K14" i="11" s="1"/>
  <c r="F30" i="11"/>
  <c r="K30" i="11" s="1"/>
  <c r="F22" i="11"/>
  <c r="K22" i="11" s="1"/>
  <c r="F10" i="11"/>
  <c r="K10" i="11" s="1"/>
  <c r="F18" i="11"/>
  <c r="K18" i="11" s="1"/>
  <c r="F26" i="11"/>
  <c r="K26" i="11" s="1"/>
  <c r="F12" i="11"/>
  <c r="K12" i="11" s="1"/>
  <c r="F20" i="11"/>
  <c r="K20" i="11" s="1"/>
  <c r="F28" i="11"/>
  <c r="K28" i="11" s="1"/>
  <c r="F9" i="11"/>
  <c r="K9" i="11" s="1"/>
  <c r="F11" i="11"/>
  <c r="K11" i="11" s="1"/>
  <c r="F13" i="11"/>
  <c r="K13" i="11" s="1"/>
  <c r="F15" i="11"/>
  <c r="K15" i="11" s="1"/>
  <c r="F17" i="11"/>
  <c r="K17" i="11" s="1"/>
  <c r="F19" i="11"/>
  <c r="K19" i="11" s="1"/>
  <c r="F21" i="11"/>
  <c r="K21" i="11" s="1"/>
  <c r="F23" i="11"/>
  <c r="K23" i="11" s="1"/>
  <c r="F25" i="11"/>
  <c r="K25" i="11" s="1"/>
  <c r="F27" i="11"/>
  <c r="K27" i="11" s="1"/>
  <c r="F29" i="11"/>
  <c r="K29" i="11" s="1"/>
  <c r="F31" i="11"/>
  <c r="K31" i="11" s="1"/>
  <c r="K34" i="11" l="1"/>
  <c r="F33" i="10" l="1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I34" i="10" l="1"/>
  <c r="H34" i="10"/>
  <c r="F34" i="10"/>
  <c r="E34" i="10"/>
  <c r="C34" i="10" l="1"/>
  <c r="D34" i="10" l="1"/>
</calcChain>
</file>

<file path=xl/sharedStrings.xml><?xml version="1.0" encoding="utf-8"?>
<sst xmlns="http://schemas.openxmlformats.org/spreadsheetml/2006/main" count="81" uniqueCount="47">
  <si>
    <t>Kód VVŠ</t>
  </si>
  <si>
    <t>Název VVŠ</t>
  </si>
  <si>
    <t>Univerzita Karlova</t>
  </si>
  <si>
    <t>Jihočeská univerzita v Českých Budějovicích</t>
  </si>
  <si>
    <t>Univerzita Jana Evangelisty Purkyně v Ústí nad Labem</t>
  </si>
  <si>
    <t>Masarykova univerzita</t>
  </si>
  <si>
    <t>Univerzita Palackého v Olomouci</t>
  </si>
  <si>
    <t>Ostravská univerzita</t>
  </si>
  <si>
    <t>Univerzita Hradec Králové</t>
  </si>
  <si>
    <t>Slezská univerzita v Opavě</t>
  </si>
  <si>
    <t>České vysoké učení technické v Praze</t>
  </si>
  <si>
    <t>Vysoká škola chemicko-technologická v Praze</t>
  </si>
  <si>
    <t>Západočeská univerzita v Plzni</t>
  </si>
  <si>
    <t>Technická univerzita v Liberci</t>
  </si>
  <si>
    <t>Univerzita Pardubice</t>
  </si>
  <si>
    <t>Vysoké učení technické v Brně</t>
  </si>
  <si>
    <t>Vysoká škola báňská - Technická univerzita Ostrava</t>
  </si>
  <si>
    <t>Univerzita Tomáše Bati ve Zlíně</t>
  </si>
  <si>
    <t>Vysoká škola ekonomická v Praze</t>
  </si>
  <si>
    <t>Česká zemědělská univerzita v Praze</t>
  </si>
  <si>
    <t>Mendelova univerzita v Brně</t>
  </si>
  <si>
    <t>Akademie múzických umění v Praze</t>
  </si>
  <si>
    <t>Akademie výtvarných umění v Praze</t>
  </si>
  <si>
    <t>Vysoká škola uměleckoprůmyslová v Praze</t>
  </si>
  <si>
    <t>Vysoká škola polytechnická Jihlava</t>
  </si>
  <si>
    <t>Vysoká škola technická a ekonomická v Českých Budějovicích</t>
  </si>
  <si>
    <t>Celkem</t>
  </si>
  <si>
    <t>Podíl v %</t>
  </si>
  <si>
    <t>Částka</t>
  </si>
  <si>
    <t>Kč</t>
  </si>
  <si>
    <t>Ukazatel K - výkonová část</t>
  </si>
  <si>
    <t>Veterinární univerzita Brno</t>
  </si>
  <si>
    <t>Janáčkova akademie múzických umění</t>
  </si>
  <si>
    <t>Přepočtená studia k 31. 10. 2023</t>
  </si>
  <si>
    <t xml:space="preserve">Pozn." Zvýrazněná Varianta I - GR - 455 představuje skutečné hodnoty rozpočtu na rok 2024 </t>
  </si>
  <si>
    <t>Porovnání úspěšnosti studia (GR) - GR 455 použitý do výpočtu pro rok 2024 a zhodnocení GR 0 poloviční vahou oproti GR 455</t>
  </si>
  <si>
    <t>Váha</t>
  </si>
  <si>
    <t>Vážený GR</t>
  </si>
  <si>
    <t>GR 455 pro výpočet na rok 2024</t>
  </si>
  <si>
    <t>GR do výpočtu na rok 2024</t>
  </si>
  <si>
    <t>GR - 455</t>
  </si>
  <si>
    <t>Ukazatel K - výkonová část 2024</t>
  </si>
  <si>
    <t>GR úprava pro rok 2025</t>
  </si>
  <si>
    <t xml:space="preserve">Vážený GR do výpočtu </t>
  </si>
  <si>
    <t>Úprava - Vážený GR - GR 0 poloviční vahou GR 455</t>
  </si>
  <si>
    <t>Porovnání Vážený GR - Rok  2024 GR 455</t>
  </si>
  <si>
    <t>Vliv úpravy Graduation Rate na ukazatel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</si>
</sst>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0.000%"/>
    <numFmt numFmtId="165" formatCode="#,##0.000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22"/>
      <name val="Calibri"/>
      <family val="2"/>
      <charset val="238"/>
      <scheme val="minor"/>
    </font>
    <font>
      <sz val="13.5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  <charset val="238"/>
    </font>
    <font>
      <b/>
      <sz val="2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 applyFont="0"/>
    <xf numFmtId="0" fontId="3" fillId="0" borderId="0"/>
    <xf numFmtId="0" fontId="3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130">
    <xf numFmtId="0" fontId="0" fillId="0" borderId="0" xfId="0"/>
    <xf numFmtId="10" fontId="4" fillId="0" borderId="10" xfId="7" applyNumberFormat="1" applyFont="1" applyFill="1" applyBorder="1" applyAlignment="1">
      <alignment horizontal="right" vertical="center" indent="1"/>
    </xf>
    <xf numFmtId="10" fontId="5" fillId="0" borderId="1" xfId="8" applyNumberFormat="1" applyFont="1" applyBorder="1" applyAlignment="1">
      <alignment horizontal="right" vertical="center" indent="1"/>
    </xf>
    <xf numFmtId="3" fontId="0" fillId="0" borderId="0" xfId="0" applyNumberFormat="1"/>
    <xf numFmtId="0" fontId="6" fillId="0" borderId="0" xfId="8" applyFont="1"/>
    <xf numFmtId="0" fontId="7" fillId="0" borderId="0" xfId="8" applyFont="1"/>
    <xf numFmtId="0" fontId="1" fillId="0" borderId="0" xfId="8"/>
    <xf numFmtId="0" fontId="5" fillId="0" borderId="0" xfId="8" applyFont="1"/>
    <xf numFmtId="3" fontId="5" fillId="0" borderId="0" xfId="8" applyNumberFormat="1" applyFont="1"/>
    <xf numFmtId="0" fontId="1" fillId="0" borderId="0" xfId="8" applyAlignment="1">
      <alignment horizontal="right"/>
    </xf>
    <xf numFmtId="3" fontId="6" fillId="0" borderId="9" xfId="8" applyNumberFormat="1" applyFont="1" applyBorder="1" applyAlignment="1">
      <alignment horizontal="right" vertical="center" indent="1"/>
    </xf>
    <xf numFmtId="3" fontId="6" fillId="0" borderId="15" xfId="8" applyNumberFormat="1" applyFont="1" applyBorder="1" applyAlignment="1">
      <alignment horizontal="right" vertical="center" indent="1"/>
    </xf>
    <xf numFmtId="3" fontId="5" fillId="0" borderId="2" xfId="8" applyNumberFormat="1" applyFont="1" applyBorder="1" applyAlignment="1">
      <alignment horizontal="right" vertical="center" indent="1"/>
    </xf>
    <xf numFmtId="0" fontId="8" fillId="0" borderId="0" xfId="8" applyFont="1"/>
    <xf numFmtId="164" fontId="5" fillId="0" borderId="0" xfId="1" applyNumberFormat="1" applyFont="1"/>
    <xf numFmtId="164" fontId="5" fillId="0" borderId="0" xfId="1" applyNumberFormat="1" applyFont="1" applyBorder="1"/>
    <xf numFmtId="0" fontId="6" fillId="0" borderId="10" xfId="8" applyFont="1" applyBorder="1" applyAlignment="1">
      <alignment horizontal="center" vertical="center"/>
    </xf>
    <xf numFmtId="0" fontId="6" fillId="0" borderId="19" xfId="8" applyFont="1" applyBorder="1" applyAlignment="1">
      <alignment horizontal="center" vertical="center"/>
    </xf>
    <xf numFmtId="0" fontId="6" fillId="0" borderId="6" xfId="5" applyFont="1" applyBorder="1" applyAlignment="1">
      <alignment horizontal="left" vertical="center" wrapText="1" indent="1"/>
    </xf>
    <xf numFmtId="0" fontId="6" fillId="0" borderId="9" xfId="5" applyFont="1" applyBorder="1" applyAlignment="1">
      <alignment horizontal="left" vertical="center" wrapText="1" indent="1"/>
    </xf>
    <xf numFmtId="10" fontId="6" fillId="0" borderId="19" xfId="8" applyNumberFormat="1" applyFont="1" applyBorder="1" applyAlignment="1">
      <alignment horizontal="right" vertical="center" indent="1"/>
    </xf>
    <xf numFmtId="10" fontId="6" fillId="0" borderId="10" xfId="8" applyNumberFormat="1" applyFont="1" applyBorder="1" applyAlignment="1">
      <alignment horizontal="right" vertical="center" indent="1"/>
    </xf>
    <xf numFmtId="0" fontId="6" fillId="0" borderId="14" xfId="8" applyFont="1" applyBorder="1" applyAlignment="1">
      <alignment horizontal="center" vertical="center"/>
    </xf>
    <xf numFmtId="0" fontId="6" fillId="0" borderId="15" xfId="5" applyFont="1" applyBorder="1" applyAlignment="1">
      <alignment horizontal="left" vertical="center" wrapText="1" indent="1"/>
    </xf>
    <xf numFmtId="3" fontId="6" fillId="0" borderId="8" xfId="8" applyNumberFormat="1" applyFont="1" applyBorder="1" applyAlignment="1">
      <alignment horizontal="right" vertical="center" indent="1"/>
    </xf>
    <xf numFmtId="0" fontId="6" fillId="0" borderId="7" xfId="8" applyFont="1" applyBorder="1" applyAlignment="1">
      <alignment horizontal="center" vertical="center"/>
    </xf>
    <xf numFmtId="10" fontId="0" fillId="0" borderId="0" xfId="1" applyNumberFormat="1" applyFont="1"/>
    <xf numFmtId="165" fontId="0" fillId="0" borderId="0" xfId="0" applyNumberFormat="1"/>
    <xf numFmtId="0" fontId="9" fillId="0" borderId="0" xfId="9" applyFill="1" applyAlignment="1">
      <alignment horizontal="left" vertical="center"/>
    </xf>
    <xf numFmtId="3" fontId="6" fillId="0" borderId="6" xfId="8" applyNumberFormat="1" applyFont="1" applyBorder="1" applyAlignment="1">
      <alignment horizontal="right" vertical="center" indent="1"/>
    </xf>
    <xf numFmtId="0" fontId="6" fillId="0" borderId="11" xfId="8" applyFont="1" applyBorder="1" applyAlignment="1">
      <alignment horizontal="center" vertical="center"/>
    </xf>
    <xf numFmtId="0" fontId="6" fillId="0" borderId="12" xfId="8" applyFont="1" applyBorder="1" applyAlignment="1">
      <alignment horizontal="center" vertical="center"/>
    </xf>
    <xf numFmtId="0" fontId="6" fillId="0" borderId="8" xfId="5" applyFont="1" applyBorder="1" applyAlignment="1">
      <alignment horizontal="left" vertical="center" wrapText="1" indent="1"/>
    </xf>
    <xf numFmtId="10" fontId="6" fillId="0" borderId="7" xfId="8" applyNumberFormat="1" applyFont="1" applyBorder="1" applyAlignment="1">
      <alignment horizontal="right" vertical="center" indent="1"/>
    </xf>
    <xf numFmtId="0" fontId="10" fillId="0" borderId="0" xfId="8" applyFont="1"/>
    <xf numFmtId="0" fontId="6" fillId="2" borderId="11" xfId="8" applyFont="1" applyFill="1" applyBorder="1" applyAlignment="1">
      <alignment horizontal="center" vertical="center"/>
    </xf>
    <xf numFmtId="0" fontId="6" fillId="2" borderId="12" xfId="8" applyFont="1" applyFill="1" applyBorder="1" applyAlignment="1">
      <alignment horizontal="center" vertical="center"/>
    </xf>
    <xf numFmtId="10" fontId="6" fillId="2" borderId="7" xfId="8" applyNumberFormat="1" applyFont="1" applyFill="1" applyBorder="1" applyAlignment="1">
      <alignment horizontal="right" vertical="center" indent="1"/>
    </xf>
    <xf numFmtId="3" fontId="6" fillId="2" borderId="8" xfId="8" applyNumberFormat="1" applyFont="1" applyFill="1" applyBorder="1" applyAlignment="1">
      <alignment horizontal="right" vertical="center" indent="1"/>
    </xf>
    <xf numFmtId="10" fontId="6" fillId="2" borderId="19" xfId="8" applyNumberFormat="1" applyFont="1" applyFill="1" applyBorder="1" applyAlignment="1">
      <alignment horizontal="right" vertical="center" indent="1"/>
    </xf>
    <xf numFmtId="3" fontId="6" fillId="2" borderId="6" xfId="8" applyNumberFormat="1" applyFont="1" applyFill="1" applyBorder="1" applyAlignment="1">
      <alignment horizontal="right" vertical="center" indent="1"/>
    </xf>
    <xf numFmtId="10" fontId="6" fillId="2" borderId="10" xfId="8" applyNumberFormat="1" applyFont="1" applyFill="1" applyBorder="1" applyAlignment="1">
      <alignment horizontal="right" vertical="center" indent="1"/>
    </xf>
    <xf numFmtId="3" fontId="6" fillId="2" borderId="9" xfId="8" applyNumberFormat="1" applyFont="1" applyFill="1" applyBorder="1" applyAlignment="1">
      <alignment horizontal="right" vertical="center" indent="1"/>
    </xf>
    <xf numFmtId="10" fontId="4" fillId="2" borderId="10" xfId="7" applyNumberFormat="1" applyFont="1" applyFill="1" applyBorder="1" applyAlignment="1">
      <alignment horizontal="right" vertical="center" indent="1"/>
    </xf>
    <xf numFmtId="3" fontId="6" fillId="2" borderId="15" xfId="8" applyNumberFormat="1" applyFont="1" applyFill="1" applyBorder="1" applyAlignment="1">
      <alignment horizontal="right" vertical="center" indent="1"/>
    </xf>
    <xf numFmtId="10" fontId="5" fillId="2" borderId="1" xfId="8" applyNumberFormat="1" applyFont="1" applyFill="1" applyBorder="1" applyAlignment="1">
      <alignment horizontal="right" vertical="center" indent="1"/>
    </xf>
    <xf numFmtId="3" fontId="5" fillId="2" borderId="2" xfId="8" applyNumberFormat="1" applyFont="1" applyFill="1" applyBorder="1" applyAlignment="1">
      <alignment horizontal="right" vertical="center" indent="1"/>
    </xf>
    <xf numFmtId="0" fontId="0" fillId="2" borderId="0" xfId="0" applyFill="1"/>
    <xf numFmtId="0" fontId="11" fillId="0" borderId="0" xfId="11"/>
    <xf numFmtId="3" fontId="11" fillId="0" borderId="24" xfId="11" applyNumberFormat="1" applyBorder="1"/>
    <xf numFmtId="3" fontId="11" fillId="0" borderId="26" xfId="11" applyNumberFormat="1" applyBorder="1"/>
    <xf numFmtId="3" fontId="10" fillId="0" borderId="22" xfId="11" applyNumberFormat="1" applyFont="1" applyBorder="1"/>
    <xf numFmtId="0" fontId="13" fillId="0" borderId="0" xfId="8" applyFont="1"/>
    <xf numFmtId="0" fontId="11" fillId="0" borderId="0" xfId="11" applyAlignment="1">
      <alignment horizontal="center"/>
    </xf>
    <xf numFmtId="9" fontId="6" fillId="0" borderId="1" xfId="8" applyNumberFormat="1" applyFont="1" applyBorder="1" applyAlignment="1">
      <alignment horizontal="center" vertical="center"/>
    </xf>
    <xf numFmtId="9" fontId="6" fillId="0" borderId="39" xfId="8" applyNumberFormat="1" applyFont="1" applyBorder="1" applyAlignment="1">
      <alignment horizontal="center" vertical="center"/>
    </xf>
    <xf numFmtId="9" fontId="6" fillId="0" borderId="22" xfId="8" applyNumberFormat="1" applyFont="1" applyBorder="1" applyAlignment="1">
      <alignment horizontal="center" vertical="center"/>
    </xf>
    <xf numFmtId="0" fontId="6" fillId="0" borderId="40" xfId="5" applyFont="1" applyBorder="1" applyAlignment="1">
      <alignment horizontal="left" vertical="center" wrapText="1" indent="1"/>
    </xf>
    <xf numFmtId="10" fontId="6" fillId="0" borderId="23" xfId="8" applyNumberFormat="1" applyFont="1" applyBorder="1" applyAlignment="1">
      <alignment horizontal="right" vertical="center" indent="1"/>
    </xf>
    <xf numFmtId="10" fontId="6" fillId="0" borderId="40" xfId="8" applyNumberFormat="1" applyFont="1" applyBorder="1" applyAlignment="1">
      <alignment horizontal="right" vertical="center" indent="1"/>
    </xf>
    <xf numFmtId="10" fontId="6" fillId="0" borderId="24" xfId="8" applyNumberFormat="1" applyFont="1" applyBorder="1" applyAlignment="1">
      <alignment horizontal="right" vertical="center" indent="1"/>
    </xf>
    <xf numFmtId="3" fontId="0" fillId="0" borderId="24" xfId="12" applyNumberFormat="1" applyFont="1" applyFill="1" applyBorder="1" applyAlignment="1">
      <alignment horizontal="right" indent="1"/>
    </xf>
    <xf numFmtId="0" fontId="6" fillId="0" borderId="41" xfId="5" applyFont="1" applyBorder="1" applyAlignment="1">
      <alignment horizontal="left" vertical="center" wrapText="1" indent="1"/>
    </xf>
    <xf numFmtId="10" fontId="6" fillId="0" borderId="25" xfId="8" applyNumberFormat="1" applyFont="1" applyBorder="1" applyAlignment="1">
      <alignment horizontal="right" vertical="center" indent="1"/>
    </xf>
    <xf numFmtId="10" fontId="6" fillId="0" borderId="41" xfId="8" applyNumberFormat="1" applyFont="1" applyBorder="1" applyAlignment="1">
      <alignment horizontal="right" vertical="center" indent="1"/>
    </xf>
    <xf numFmtId="10" fontId="6" fillId="0" borderId="26" xfId="8" applyNumberFormat="1" applyFont="1" applyBorder="1" applyAlignment="1">
      <alignment horizontal="right" vertical="center" indent="1"/>
    </xf>
    <xf numFmtId="10" fontId="4" fillId="0" borderId="25" xfId="7" applyNumberFormat="1" applyFont="1" applyFill="1" applyBorder="1" applyAlignment="1">
      <alignment horizontal="right" vertical="center" indent="1"/>
    </xf>
    <xf numFmtId="10" fontId="4" fillId="0" borderId="41" xfId="7" applyNumberFormat="1" applyFont="1" applyFill="1" applyBorder="1" applyAlignment="1">
      <alignment horizontal="right" vertical="center" indent="1"/>
    </xf>
    <xf numFmtId="10" fontId="4" fillId="0" borderId="26" xfId="7" applyNumberFormat="1" applyFont="1" applyFill="1" applyBorder="1" applyAlignment="1">
      <alignment horizontal="right" vertical="center" indent="1"/>
    </xf>
    <xf numFmtId="10" fontId="5" fillId="0" borderId="18" xfId="8" applyNumberFormat="1" applyFont="1" applyBorder="1" applyAlignment="1">
      <alignment horizontal="right" vertical="center" indent="1"/>
    </xf>
    <xf numFmtId="10" fontId="5" fillId="0" borderId="39" xfId="8" applyNumberFormat="1" applyFont="1" applyBorder="1" applyAlignment="1">
      <alignment horizontal="right" vertical="center" indent="1"/>
    </xf>
    <xf numFmtId="10" fontId="5" fillId="0" borderId="22" xfId="8" applyNumberFormat="1" applyFont="1" applyBorder="1" applyAlignment="1">
      <alignment horizontal="right" vertical="center" indent="1"/>
    </xf>
    <xf numFmtId="3" fontId="10" fillId="0" borderId="22" xfId="12" applyNumberFormat="1" applyFont="1" applyFill="1" applyBorder="1" applyAlignment="1">
      <alignment horizontal="right" indent="1"/>
    </xf>
    <xf numFmtId="0" fontId="5" fillId="0" borderId="22" xfId="8" applyFont="1" applyBorder="1" applyAlignment="1">
      <alignment horizontal="center" vertical="center"/>
    </xf>
    <xf numFmtId="0" fontId="6" fillId="0" borderId="14" xfId="8" applyFont="1" applyBorder="1" applyAlignment="1">
      <alignment horizontal="right" vertical="center"/>
    </xf>
    <xf numFmtId="0" fontId="6" fillId="0" borderId="42" xfId="5" applyFont="1" applyBorder="1" applyAlignment="1">
      <alignment horizontal="left" vertical="center" indent="1"/>
    </xf>
    <xf numFmtId="0" fontId="0" fillId="0" borderId="0" xfId="0" applyAlignment="1">
      <alignment horizontal="right" indent="1"/>
    </xf>
    <xf numFmtId="3" fontId="11" fillId="0" borderId="27" xfId="11" applyNumberFormat="1" applyBorder="1" applyAlignment="1">
      <alignment horizontal="right" indent="1"/>
    </xf>
    <xf numFmtId="10" fontId="6" fillId="0" borderId="24" xfId="1" applyNumberFormat="1" applyFont="1" applyBorder="1" applyAlignment="1">
      <alignment horizontal="right" vertical="center" wrapText="1" indent="1"/>
    </xf>
    <xf numFmtId="10" fontId="6" fillId="0" borderId="26" xfId="1" applyNumberFormat="1" applyFont="1" applyBorder="1" applyAlignment="1">
      <alignment horizontal="right" vertical="center" wrapText="1" indent="1"/>
    </xf>
    <xf numFmtId="10" fontId="6" fillId="0" borderId="27" xfId="1" applyNumberFormat="1" applyFont="1" applyBorder="1" applyAlignment="1">
      <alignment horizontal="right" vertical="center" indent="1"/>
    </xf>
    <xf numFmtId="10" fontId="5" fillId="0" borderId="22" xfId="8" applyNumberFormat="1" applyFont="1" applyBorder="1" applyAlignment="1">
      <alignment horizontal="center" vertical="center"/>
    </xf>
    <xf numFmtId="0" fontId="12" fillId="0" borderId="0" xfId="11" applyFont="1" applyAlignment="1">
      <alignment wrapText="1"/>
    </xf>
    <xf numFmtId="3" fontId="6" fillId="0" borderId="0" xfId="8" applyNumberFormat="1" applyFont="1"/>
    <xf numFmtId="0" fontId="11" fillId="0" borderId="34" xfId="11" applyBorder="1" applyAlignment="1">
      <alignment horizontal="center" vertical="center" wrapText="1"/>
    </xf>
    <xf numFmtId="0" fontId="11" fillId="0" borderId="38" xfId="11" applyBorder="1" applyAlignment="1">
      <alignment horizontal="center" vertical="center" wrapText="1"/>
    </xf>
    <xf numFmtId="0" fontId="5" fillId="0" borderId="18" xfId="8" applyFont="1" applyBorder="1" applyAlignment="1">
      <alignment horizontal="center" vertical="center"/>
    </xf>
    <xf numFmtId="0" fontId="5" fillId="0" borderId="21" xfId="8" applyFont="1" applyBorder="1" applyAlignment="1">
      <alignment horizontal="center" vertical="center"/>
    </xf>
    <xf numFmtId="0" fontId="5" fillId="0" borderId="34" xfId="8" applyFont="1" applyBorder="1" applyAlignment="1">
      <alignment horizontal="center" vertical="center" wrapText="1"/>
    </xf>
    <xf numFmtId="0" fontId="5" fillId="0" borderId="30" xfId="8" applyFont="1" applyBorder="1" applyAlignment="1">
      <alignment horizontal="center" vertical="center" wrapText="1"/>
    </xf>
    <xf numFmtId="0" fontId="5" fillId="0" borderId="38" xfId="8" applyFont="1" applyBorder="1" applyAlignment="1">
      <alignment horizontal="center" vertical="center" wrapText="1"/>
    </xf>
    <xf numFmtId="0" fontId="12" fillId="0" borderId="0" xfId="11" applyFont="1" applyAlignment="1">
      <alignment horizontal="left" wrapText="1"/>
    </xf>
    <xf numFmtId="0" fontId="5" fillId="0" borderId="3" xfId="8" applyFont="1" applyBorder="1" applyAlignment="1">
      <alignment horizontal="center" vertical="center"/>
    </xf>
    <xf numFmtId="0" fontId="5" fillId="0" borderId="28" xfId="8" applyFont="1" applyBorder="1" applyAlignment="1">
      <alignment horizontal="center" vertical="center"/>
    </xf>
    <xf numFmtId="0" fontId="5" fillId="0" borderId="4" xfId="8" applyFont="1" applyBorder="1" applyAlignment="1">
      <alignment horizontal="center" vertical="center"/>
    </xf>
    <xf numFmtId="0" fontId="5" fillId="0" borderId="29" xfId="8" applyFont="1" applyBorder="1" applyAlignment="1">
      <alignment horizontal="center" vertical="center"/>
    </xf>
    <xf numFmtId="0" fontId="5" fillId="0" borderId="32" xfId="8" applyFont="1" applyBorder="1" applyAlignment="1">
      <alignment horizontal="center" vertical="center" wrapText="1"/>
    </xf>
    <xf numFmtId="0" fontId="5" fillId="0" borderId="33" xfId="8" applyFont="1" applyBorder="1" applyAlignment="1">
      <alignment horizontal="center" vertical="center" wrapText="1"/>
    </xf>
    <xf numFmtId="0" fontId="5" fillId="0" borderId="31" xfId="8" applyFont="1" applyBorder="1" applyAlignment="1">
      <alignment horizontal="center" vertical="center" wrapText="1"/>
    </xf>
    <xf numFmtId="0" fontId="6" fillId="0" borderId="32" xfId="8" applyFont="1" applyBorder="1" applyAlignment="1">
      <alignment horizontal="center" vertical="center"/>
    </xf>
    <xf numFmtId="0" fontId="6" fillId="0" borderId="36" xfId="8" applyFont="1" applyBorder="1" applyAlignment="1">
      <alignment horizontal="center" vertical="center"/>
    </xf>
    <xf numFmtId="0" fontId="6" fillId="0" borderId="35" xfId="8" applyFont="1" applyBorder="1" applyAlignment="1">
      <alignment horizontal="center" vertical="center"/>
    </xf>
    <xf numFmtId="0" fontId="6" fillId="0" borderId="37" xfId="8" applyFont="1" applyBorder="1" applyAlignment="1">
      <alignment horizontal="center" vertical="center"/>
    </xf>
    <xf numFmtId="0" fontId="6" fillId="0" borderId="34" xfId="8" applyFont="1" applyBorder="1" applyAlignment="1">
      <alignment horizontal="center" vertical="center" wrapText="1"/>
    </xf>
    <xf numFmtId="0" fontId="6" fillId="0" borderId="38" xfId="8" applyFont="1" applyBorder="1" applyAlignment="1">
      <alignment horizontal="center" vertical="center"/>
    </xf>
    <xf numFmtId="0" fontId="10" fillId="3" borderId="34" xfId="11" applyFont="1" applyFill="1" applyBorder="1" applyAlignment="1">
      <alignment horizontal="center" vertical="center" wrapText="1"/>
    </xf>
    <xf numFmtId="0" fontId="10" fillId="3" borderId="38" xfId="11" applyFont="1" applyFill="1" applyBorder="1" applyAlignment="1">
      <alignment horizontal="center" vertical="center" wrapText="1"/>
    </xf>
    <xf numFmtId="0" fontId="6" fillId="0" borderId="0" xfId="5" applyFont="1" applyAlignment="1">
      <alignment horizontal="left" vertical="center" wrapText="1"/>
    </xf>
    <xf numFmtId="0" fontId="10" fillId="0" borderId="18" xfId="8" applyFont="1" applyBorder="1" applyAlignment="1">
      <alignment horizontal="center"/>
    </xf>
    <xf numFmtId="0" fontId="10" fillId="0" borderId="21" xfId="8" applyFont="1" applyBorder="1" applyAlignment="1">
      <alignment horizontal="center"/>
    </xf>
    <xf numFmtId="0" fontId="10" fillId="0" borderId="20" xfId="8" applyFont="1" applyBorder="1" applyAlignment="1">
      <alignment horizontal="center"/>
    </xf>
    <xf numFmtId="0" fontId="5" fillId="2" borderId="5" xfId="8" applyFont="1" applyFill="1" applyBorder="1" applyAlignment="1">
      <alignment horizontal="center" vertical="center" wrapText="1"/>
    </xf>
    <xf numFmtId="0" fontId="5" fillId="2" borderId="17" xfId="8" applyFont="1" applyFill="1" applyBorder="1" applyAlignment="1">
      <alignment horizontal="center" vertical="center" wrapText="1"/>
    </xf>
    <xf numFmtId="0" fontId="5" fillId="0" borderId="5" xfId="8" applyFont="1" applyBorder="1" applyAlignment="1">
      <alignment horizontal="center" vertical="center" wrapText="1"/>
    </xf>
    <xf numFmtId="0" fontId="5" fillId="0" borderId="17" xfId="8" applyFont="1" applyBorder="1" applyAlignment="1">
      <alignment horizontal="center" vertical="center" wrapText="1"/>
    </xf>
    <xf numFmtId="0" fontId="5" fillId="0" borderId="20" xfId="8" applyFont="1" applyBorder="1" applyAlignment="1">
      <alignment horizontal="center" vertical="center"/>
    </xf>
    <xf numFmtId="0" fontId="5" fillId="0" borderId="13" xfId="8" applyFont="1" applyBorder="1" applyAlignment="1">
      <alignment horizontal="center" vertical="center"/>
    </xf>
    <xf numFmtId="0" fontId="5" fillId="0" borderId="16" xfId="8" applyFont="1" applyBorder="1" applyAlignment="1">
      <alignment horizontal="center" vertical="center"/>
    </xf>
    <xf numFmtId="0" fontId="6" fillId="4" borderId="10" xfId="8" applyFont="1" applyFill="1" applyBorder="1" applyAlignment="1">
      <alignment horizontal="center" vertical="center"/>
    </xf>
    <xf numFmtId="0" fontId="6" fillId="4" borderId="41" xfId="5" applyFont="1" applyFill="1" applyBorder="1" applyAlignment="1">
      <alignment horizontal="left" vertical="center" wrapText="1" indent="1"/>
    </xf>
    <xf numFmtId="10" fontId="6" fillId="4" borderId="24" xfId="1" applyNumberFormat="1" applyFont="1" applyFill="1" applyBorder="1" applyAlignment="1">
      <alignment horizontal="right" vertical="center" wrapText="1" indent="1"/>
    </xf>
    <xf numFmtId="10" fontId="6" fillId="4" borderId="23" xfId="8" applyNumberFormat="1" applyFont="1" applyFill="1" applyBorder="1" applyAlignment="1">
      <alignment horizontal="right" vertical="center" indent="1"/>
    </xf>
    <xf numFmtId="10" fontId="6" fillId="4" borderId="40" xfId="8" applyNumberFormat="1" applyFont="1" applyFill="1" applyBorder="1" applyAlignment="1">
      <alignment horizontal="right" vertical="center" indent="1"/>
    </xf>
    <xf numFmtId="10" fontId="6" fillId="4" borderId="24" xfId="8" applyNumberFormat="1" applyFont="1" applyFill="1" applyBorder="1" applyAlignment="1">
      <alignment horizontal="right" vertical="center" indent="1"/>
    </xf>
    <xf numFmtId="0" fontId="0" fillId="4" borderId="0" xfId="0" applyFill="1"/>
    <xf numFmtId="3" fontId="11" fillId="4" borderId="26" xfId="11" applyNumberFormat="1" applyFill="1" applyBorder="1"/>
    <xf numFmtId="3" fontId="0" fillId="4" borderId="24" xfId="12" applyNumberFormat="1" applyFont="1" applyFill="1" applyBorder="1" applyAlignment="1">
      <alignment horizontal="right" indent="1"/>
    </xf>
    <xf numFmtId="0" fontId="6" fillId="4" borderId="9" xfId="5" applyFont="1" applyFill="1" applyBorder="1" applyAlignment="1">
      <alignment horizontal="left" vertical="center" wrapText="1" indent="1"/>
    </xf>
    <xf numFmtId="10" fontId="6" fillId="4" borderId="19" xfId="8" applyNumberFormat="1" applyFont="1" applyFill="1" applyBorder="1" applyAlignment="1">
      <alignment horizontal="right" vertical="center" indent="1"/>
    </xf>
    <xf numFmtId="3" fontId="6" fillId="4" borderId="9" xfId="8" applyNumberFormat="1" applyFont="1" applyFill="1" applyBorder="1" applyAlignment="1">
      <alignment horizontal="right" vertical="center" indent="1"/>
    </xf>
  </cellXfs>
  <cellStyles count="13">
    <cellStyle name="Čárka 2" xfId="10" xr:uid="{00000000-0005-0000-0000-00003B000000}"/>
    <cellStyle name="Hypertextový odkaz" xfId="9" builtinId="8"/>
    <cellStyle name="Nadpis - excel" xfId="2" xr:uid="{00000000-0005-0000-0000-000001000000}"/>
    <cellStyle name="Normální" xfId="0" builtinId="0"/>
    <cellStyle name="Normální 10" xfId="3" xr:uid="{00000000-0005-0000-0000-000003000000}"/>
    <cellStyle name="Normální 11 2" xfId="8" xr:uid="{00000000-0005-0000-0000-000004000000}"/>
    <cellStyle name="normální 14 2 2" xfId="5" xr:uid="{00000000-0005-0000-0000-000005000000}"/>
    <cellStyle name="Normální 2" xfId="4" xr:uid="{00000000-0005-0000-0000-000006000000}"/>
    <cellStyle name="normální 2 5" xfId="6" xr:uid="{00000000-0005-0000-0000-000007000000}"/>
    <cellStyle name="Normální 3" xfId="11" xr:uid="{D2CE2CA1-F3D6-4863-A12D-E996F7320BD8}"/>
    <cellStyle name="Procenta" xfId="1" builtinId="5"/>
    <cellStyle name="Procenta 2" xfId="12" xr:uid="{8B624B7A-59C7-421A-B4BF-779BEFB72CF6}"/>
    <cellStyle name="Procenta 3 2" xfId="7" xr:uid="{00000000-0005-0000-0000-00000C000000}"/>
  </cellStyles>
  <dxfs count="0"/>
  <tableStyles count="0" defaultTableStyle="TableStyleMedium2" defaultPivotStyle="PivotStyleLight16"/>
  <colors>
    <mruColors>
      <color rgb="FF9BC2E6"/>
      <color rgb="FFF4B084"/>
      <color rgb="FFFFD966"/>
      <color rgb="FFA9D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EE14-C4F2-484C-8189-02FD099571E4}">
  <dimension ref="A1:N34"/>
  <sheetViews>
    <sheetView zoomScale="85" zoomScaleNormal="85" workbookViewId="0">
      <selection activeCell="B44" sqref="B44"/>
    </sheetView>
  </sheetViews>
  <sheetFormatPr defaultRowHeight="15" x14ac:dyDescent="0.25"/>
  <cols>
    <col min="1" max="1" width="8.85546875" style="48"/>
    <col min="2" max="2" width="61.140625" style="48" customWidth="1"/>
    <col min="3" max="3" width="18.5703125" style="48" customWidth="1"/>
    <col min="4" max="6" width="24.42578125" style="48" customWidth="1"/>
    <col min="7" max="7" width="2.28515625" style="48" customWidth="1"/>
    <col min="8" max="8" width="16.85546875" style="48" customWidth="1"/>
    <col min="9" max="9" width="2.140625" style="48" customWidth="1"/>
    <col min="10" max="11" width="17.140625" style="48" customWidth="1"/>
    <col min="12" max="14" width="11.5703125" style="48" customWidth="1"/>
    <col min="15" max="16384" width="9.140625" style="48"/>
  </cols>
  <sheetData>
    <row r="1" spans="1:14" ht="25.5" customHeight="1" x14ac:dyDescent="0.3">
      <c r="A1" s="91" t="s">
        <v>35</v>
      </c>
      <c r="B1" s="91"/>
      <c r="C1" s="91"/>
      <c r="D1" s="91"/>
      <c r="E1" s="91"/>
      <c r="F1" s="91"/>
      <c r="G1" s="91"/>
      <c r="H1" s="91"/>
      <c r="I1" s="82"/>
      <c r="J1" s="82"/>
      <c r="K1" s="82"/>
      <c r="L1" s="82"/>
      <c r="M1" s="82"/>
      <c r="N1" s="82"/>
    </row>
    <row r="2" spans="1:14" ht="25.5" customHeight="1" x14ac:dyDescent="0.3">
      <c r="A2" s="91"/>
      <c r="B2" s="91"/>
      <c r="C2" s="91"/>
      <c r="D2" s="91"/>
      <c r="E2" s="91"/>
      <c r="F2" s="91"/>
      <c r="G2" s="91"/>
      <c r="H2" s="91"/>
      <c r="I2" s="82"/>
      <c r="J2" s="82"/>
      <c r="K2" s="82"/>
      <c r="L2" s="82"/>
      <c r="M2" s="82"/>
      <c r="N2" s="82"/>
    </row>
    <row r="3" spans="1:14" ht="15.75" thickBot="1" x14ac:dyDescent="0.3"/>
    <row r="4" spans="1:14" ht="15.75" thickBot="1" x14ac:dyDescent="0.3">
      <c r="A4" s="92" t="s">
        <v>0</v>
      </c>
      <c r="B4" s="94" t="s">
        <v>1</v>
      </c>
      <c r="C4" s="88" t="s">
        <v>38</v>
      </c>
      <c r="D4" s="96" t="s">
        <v>42</v>
      </c>
      <c r="E4" s="97"/>
      <c r="F4" s="98"/>
      <c r="G4"/>
      <c r="H4"/>
      <c r="I4"/>
      <c r="J4"/>
      <c r="K4"/>
    </row>
    <row r="5" spans="1:14" ht="15.75" thickBot="1" x14ac:dyDescent="0.3">
      <c r="A5" s="93"/>
      <c r="B5" s="95"/>
      <c r="C5" s="89"/>
      <c r="D5" s="99">
        <v>455</v>
      </c>
      <c r="E5" s="101">
        <v>0</v>
      </c>
      <c r="F5" s="103" t="s">
        <v>37</v>
      </c>
      <c r="G5"/>
      <c r="H5"/>
      <c r="I5"/>
      <c r="J5"/>
      <c r="K5" s="53"/>
    </row>
    <row r="6" spans="1:14" ht="36" customHeight="1" thickBot="1" x14ac:dyDescent="0.3">
      <c r="A6" s="93"/>
      <c r="B6" s="95"/>
      <c r="C6" s="90"/>
      <c r="D6" s="100"/>
      <c r="E6" s="102"/>
      <c r="F6" s="104"/>
      <c r="G6"/>
      <c r="H6" s="105" t="s">
        <v>33</v>
      </c>
      <c r="I6"/>
      <c r="J6" s="84" t="s">
        <v>39</v>
      </c>
      <c r="K6" s="84" t="s">
        <v>43</v>
      </c>
    </row>
    <row r="7" spans="1:14" ht="15.75" thickBot="1" x14ac:dyDescent="0.3">
      <c r="A7" s="86" t="s">
        <v>36</v>
      </c>
      <c r="B7" s="87"/>
      <c r="C7" s="73"/>
      <c r="D7" s="54">
        <f>2/3</f>
        <v>0.66666666666666663</v>
      </c>
      <c r="E7" s="55">
        <f>1/3</f>
        <v>0.33333333333333331</v>
      </c>
      <c r="F7" s="56">
        <f>E7+D7</f>
        <v>1</v>
      </c>
      <c r="G7"/>
      <c r="H7" s="106"/>
      <c r="I7"/>
      <c r="J7" s="85"/>
      <c r="K7" s="85"/>
    </row>
    <row r="8" spans="1:14" x14ac:dyDescent="0.25">
      <c r="A8" s="17">
        <v>11000</v>
      </c>
      <c r="B8" s="57" t="s">
        <v>2</v>
      </c>
      <c r="C8" s="78">
        <v>0.55193593063166135</v>
      </c>
      <c r="D8" s="58">
        <v>0.55193593063166135</v>
      </c>
      <c r="E8" s="59">
        <v>0.49976681521401184</v>
      </c>
      <c r="F8" s="60">
        <f>$D$7*D8+$E$7*E8</f>
        <v>0.53454622549244479</v>
      </c>
      <c r="G8"/>
      <c r="H8" s="49">
        <v>45069.5</v>
      </c>
      <c r="I8"/>
      <c r="J8" s="61">
        <f>C8*H8</f>
        <v>24875.476425603661</v>
      </c>
      <c r="K8" s="61">
        <f>F8*H8</f>
        <v>24091.73110983174</v>
      </c>
    </row>
    <row r="9" spans="1:14" x14ac:dyDescent="0.25">
      <c r="A9" s="16">
        <v>12000</v>
      </c>
      <c r="B9" s="62" t="s">
        <v>3</v>
      </c>
      <c r="C9" s="79">
        <v>0.59632920271218148</v>
      </c>
      <c r="D9" s="63">
        <v>0.59632920271218148</v>
      </c>
      <c r="E9" s="64">
        <v>0.48471657045519068</v>
      </c>
      <c r="F9" s="65">
        <f t="shared" ref="F9:F33" si="0">$D$7*D9+$E$7*E9</f>
        <v>0.55912499195985121</v>
      </c>
      <c r="G9"/>
      <c r="H9" s="50">
        <v>8759</v>
      </c>
      <c r="I9"/>
      <c r="J9" s="61">
        <f t="shared" ref="J9:J33" si="1">C9*H9</f>
        <v>5223.247486555998</v>
      </c>
      <c r="K9" s="61">
        <f t="shared" ref="K9:K33" si="2">F9*H9</f>
        <v>4897.375804576337</v>
      </c>
    </row>
    <row r="10" spans="1:14" x14ac:dyDescent="0.25">
      <c r="A10" s="16">
        <v>13000</v>
      </c>
      <c r="B10" s="62" t="s">
        <v>4</v>
      </c>
      <c r="C10" s="79">
        <v>0.44388733225188026</v>
      </c>
      <c r="D10" s="63">
        <v>0.44388733225188026</v>
      </c>
      <c r="E10" s="64">
        <v>0.35835181510447062</v>
      </c>
      <c r="F10" s="65">
        <f t="shared" si="0"/>
        <v>0.4153754932027437</v>
      </c>
      <c r="G10"/>
      <c r="H10" s="50">
        <v>7871.5</v>
      </c>
      <c r="I10"/>
      <c r="J10" s="61">
        <f t="shared" si="1"/>
        <v>3494.0591358206757</v>
      </c>
      <c r="K10" s="61">
        <f t="shared" si="2"/>
        <v>3269.6281947453972</v>
      </c>
    </row>
    <row r="11" spans="1:14" x14ac:dyDescent="0.25">
      <c r="A11" s="16">
        <v>14000</v>
      </c>
      <c r="B11" s="62" t="s">
        <v>5</v>
      </c>
      <c r="C11" s="78">
        <v>0.62109470879063078</v>
      </c>
      <c r="D11" s="58">
        <v>0.62109470879063078</v>
      </c>
      <c r="E11" s="59">
        <v>0.54693777409758637</v>
      </c>
      <c r="F11" s="60">
        <f t="shared" si="0"/>
        <v>0.5963757305596159</v>
      </c>
      <c r="G11"/>
      <c r="H11" s="50">
        <v>31038.5</v>
      </c>
      <c r="I11"/>
      <c r="J11" s="61">
        <f t="shared" si="1"/>
        <v>19277.848118797992</v>
      </c>
      <c r="K11" s="61">
        <f t="shared" si="2"/>
        <v>18510.608112974638</v>
      </c>
    </row>
    <row r="12" spans="1:14" x14ac:dyDescent="0.25">
      <c r="A12" s="16">
        <v>15000</v>
      </c>
      <c r="B12" s="62" t="s">
        <v>6</v>
      </c>
      <c r="C12" s="78">
        <v>0.58895311496467562</v>
      </c>
      <c r="D12" s="58">
        <v>0.58895311496467562</v>
      </c>
      <c r="E12" s="59">
        <v>0.52042520880789678</v>
      </c>
      <c r="F12" s="60">
        <f t="shared" si="0"/>
        <v>0.56611047957908267</v>
      </c>
      <c r="G12"/>
      <c r="H12" s="50">
        <v>21279.5</v>
      </c>
      <c r="I12"/>
      <c r="J12" s="61">
        <f t="shared" si="1"/>
        <v>12532.627809890815</v>
      </c>
      <c r="K12" s="61">
        <f t="shared" si="2"/>
        <v>12046.54795020309</v>
      </c>
    </row>
    <row r="13" spans="1:14" x14ac:dyDescent="0.25">
      <c r="A13" s="16">
        <v>16000</v>
      </c>
      <c r="B13" s="62" t="s">
        <v>31</v>
      </c>
      <c r="C13" s="79">
        <v>0.74662430500397137</v>
      </c>
      <c r="D13" s="63">
        <v>0.74662430500397137</v>
      </c>
      <c r="E13" s="64">
        <v>0.56819172113289762</v>
      </c>
      <c r="F13" s="65">
        <f t="shared" si="0"/>
        <v>0.68714677704694671</v>
      </c>
      <c r="G13"/>
      <c r="H13" s="50">
        <v>1977</v>
      </c>
      <c r="I13"/>
      <c r="J13" s="61">
        <f t="shared" si="1"/>
        <v>1476.0762509928513</v>
      </c>
      <c r="K13" s="61">
        <f t="shared" si="2"/>
        <v>1358.4891782218137</v>
      </c>
    </row>
    <row r="14" spans="1:14" x14ac:dyDescent="0.25">
      <c r="A14" s="16">
        <v>17000</v>
      </c>
      <c r="B14" s="62" t="s">
        <v>7</v>
      </c>
      <c r="C14" s="79">
        <v>0.59080934555311737</v>
      </c>
      <c r="D14" s="63">
        <v>0.59080934555311737</v>
      </c>
      <c r="E14" s="64">
        <v>0.51362154202166821</v>
      </c>
      <c r="F14" s="65">
        <f t="shared" si="0"/>
        <v>0.56508007770930102</v>
      </c>
      <c r="G14"/>
      <c r="H14" s="50">
        <v>8783.5</v>
      </c>
      <c r="I14"/>
      <c r="J14" s="61">
        <f t="shared" si="1"/>
        <v>5189.3738866658068</v>
      </c>
      <c r="K14" s="61">
        <f t="shared" si="2"/>
        <v>4963.3808625596457</v>
      </c>
    </row>
    <row r="15" spans="1:14" x14ac:dyDescent="0.25">
      <c r="A15" s="16">
        <v>18000</v>
      </c>
      <c r="B15" s="62" t="s">
        <v>8</v>
      </c>
      <c r="C15" s="79">
        <v>0.56046511627906981</v>
      </c>
      <c r="D15" s="63">
        <v>0.56046511627906981</v>
      </c>
      <c r="E15" s="64">
        <v>0.46477625166149755</v>
      </c>
      <c r="F15" s="65">
        <f t="shared" si="0"/>
        <v>0.52856882807321237</v>
      </c>
      <c r="G15"/>
      <c r="H15" s="50">
        <v>5883.5</v>
      </c>
      <c r="I15"/>
      <c r="J15" s="61">
        <f t="shared" si="1"/>
        <v>3297.4965116279072</v>
      </c>
      <c r="K15" s="61">
        <f t="shared" si="2"/>
        <v>3109.8346999687451</v>
      </c>
    </row>
    <row r="16" spans="1:14" x14ac:dyDescent="0.25">
      <c r="A16" s="16">
        <v>19000</v>
      </c>
      <c r="B16" s="62" t="s">
        <v>9</v>
      </c>
      <c r="C16" s="79">
        <v>0.42721060260923588</v>
      </c>
      <c r="D16" s="63">
        <v>0.42721060260923588</v>
      </c>
      <c r="E16" s="64">
        <v>0.35773161885921528</v>
      </c>
      <c r="F16" s="65">
        <f t="shared" si="0"/>
        <v>0.40405094135922898</v>
      </c>
      <c r="G16"/>
      <c r="H16" s="50">
        <v>5199</v>
      </c>
      <c r="I16"/>
      <c r="J16" s="61">
        <f t="shared" si="1"/>
        <v>2221.0679229654174</v>
      </c>
      <c r="K16" s="61">
        <f t="shared" si="2"/>
        <v>2100.6608441266317</v>
      </c>
    </row>
    <row r="17" spans="1:11" x14ac:dyDescent="0.25">
      <c r="A17" s="16">
        <v>21000</v>
      </c>
      <c r="B17" s="62" t="s">
        <v>10</v>
      </c>
      <c r="C17" s="78">
        <v>0.59463537300922042</v>
      </c>
      <c r="D17" s="58">
        <v>0.59463537300922042</v>
      </c>
      <c r="E17" s="59">
        <v>0.49709006928406468</v>
      </c>
      <c r="F17" s="60">
        <f t="shared" si="0"/>
        <v>0.56212027176750179</v>
      </c>
      <c r="G17"/>
      <c r="H17" s="50">
        <v>16216</v>
      </c>
      <c r="I17"/>
      <c r="J17" s="61">
        <f t="shared" si="1"/>
        <v>9642.607208717518</v>
      </c>
      <c r="K17" s="61">
        <f t="shared" si="2"/>
        <v>9115.3423269818086</v>
      </c>
    </row>
    <row r="18" spans="1:11" x14ac:dyDescent="0.25">
      <c r="A18" s="16">
        <v>22000</v>
      </c>
      <c r="B18" s="62" t="s">
        <v>11</v>
      </c>
      <c r="C18" s="79">
        <v>0.72063577586206895</v>
      </c>
      <c r="D18" s="63">
        <v>0.72063577586206895</v>
      </c>
      <c r="E18" s="64">
        <v>0.53196121116168615</v>
      </c>
      <c r="F18" s="65">
        <f t="shared" si="0"/>
        <v>0.65774425429527461</v>
      </c>
      <c r="G18"/>
      <c r="H18" s="50">
        <v>3895.5</v>
      </c>
      <c r="I18"/>
      <c r="J18" s="61">
        <f t="shared" si="1"/>
        <v>2807.2366648706898</v>
      </c>
      <c r="K18" s="61">
        <f t="shared" si="2"/>
        <v>2562.2427426072422</v>
      </c>
    </row>
    <row r="19" spans="1:11" x14ac:dyDescent="0.25">
      <c r="A19" s="16">
        <v>23000</v>
      </c>
      <c r="B19" s="62" t="s">
        <v>12</v>
      </c>
      <c r="C19" s="79">
        <v>0.5503297129557797</v>
      </c>
      <c r="D19" s="63">
        <v>0.5503297129557797</v>
      </c>
      <c r="E19" s="64">
        <v>0.44507946449542002</v>
      </c>
      <c r="F19" s="65">
        <f t="shared" si="0"/>
        <v>0.51524629680232636</v>
      </c>
      <c r="G19"/>
      <c r="H19" s="50">
        <v>11153</v>
      </c>
      <c r="I19"/>
      <c r="J19" s="61">
        <f t="shared" si="1"/>
        <v>6137.8272885958113</v>
      </c>
      <c r="K19" s="61">
        <f t="shared" si="2"/>
        <v>5746.5419482363459</v>
      </c>
    </row>
    <row r="20" spans="1:11" x14ac:dyDescent="0.25">
      <c r="A20" s="16">
        <v>24000</v>
      </c>
      <c r="B20" s="62" t="s">
        <v>13</v>
      </c>
      <c r="C20" s="79">
        <v>0.49430091185410335</v>
      </c>
      <c r="D20" s="63">
        <v>0.49430091185410335</v>
      </c>
      <c r="E20" s="64">
        <v>0.37380782918149469</v>
      </c>
      <c r="F20" s="65">
        <f t="shared" si="0"/>
        <v>0.4541365509632338</v>
      </c>
      <c r="G20"/>
      <c r="H20" s="50">
        <v>5841</v>
      </c>
      <c r="I20"/>
      <c r="J20" s="61">
        <f t="shared" si="1"/>
        <v>2887.2116261398178</v>
      </c>
      <c r="K20" s="61">
        <f t="shared" si="2"/>
        <v>2652.6115941762487</v>
      </c>
    </row>
    <row r="21" spans="1:11" x14ac:dyDescent="0.25">
      <c r="A21" s="16">
        <v>25000</v>
      </c>
      <c r="B21" s="62" t="s">
        <v>14</v>
      </c>
      <c r="C21" s="79">
        <v>0.52398135618703956</v>
      </c>
      <c r="D21" s="63">
        <v>0.52398135618703956</v>
      </c>
      <c r="E21" s="64">
        <v>0.3896336014298481</v>
      </c>
      <c r="F21" s="65">
        <f t="shared" si="0"/>
        <v>0.47919877126797572</v>
      </c>
      <c r="G21"/>
      <c r="H21" s="50">
        <v>6838</v>
      </c>
      <c r="I21"/>
      <c r="J21" s="61">
        <f t="shared" si="1"/>
        <v>3582.9845136069766</v>
      </c>
      <c r="K21" s="61">
        <f t="shared" si="2"/>
        <v>3276.7611979304179</v>
      </c>
    </row>
    <row r="22" spans="1:11" x14ac:dyDescent="0.25">
      <c r="A22" s="118">
        <v>26000</v>
      </c>
      <c r="B22" s="119" t="s">
        <v>15</v>
      </c>
      <c r="C22" s="120">
        <v>0.63871547984340282</v>
      </c>
      <c r="D22" s="121">
        <v>0.63871547984340282</v>
      </c>
      <c r="E22" s="122">
        <v>0.5438115362136402</v>
      </c>
      <c r="F22" s="123">
        <f t="shared" si="0"/>
        <v>0.60708083196681528</v>
      </c>
      <c r="G22" s="124"/>
      <c r="H22" s="125">
        <v>16455</v>
      </c>
      <c r="I22" s="124"/>
      <c r="J22" s="126">
        <f t="shared" si="1"/>
        <v>10510.063220823193</v>
      </c>
      <c r="K22" s="126">
        <f t="shared" si="2"/>
        <v>9989.5150900139452</v>
      </c>
    </row>
    <row r="23" spans="1:11" x14ac:dyDescent="0.25">
      <c r="A23" s="16">
        <v>27000</v>
      </c>
      <c r="B23" s="62" t="s">
        <v>16</v>
      </c>
      <c r="C23" s="79">
        <v>0.54021960146400971</v>
      </c>
      <c r="D23" s="63">
        <v>0.54021960146400971</v>
      </c>
      <c r="E23" s="64">
        <v>0.43306934518060652</v>
      </c>
      <c r="F23" s="65">
        <f t="shared" si="0"/>
        <v>0.50450284936954204</v>
      </c>
      <c r="G23"/>
      <c r="H23" s="50">
        <v>11089.5</v>
      </c>
      <c r="I23"/>
      <c r="J23" s="61">
        <f t="shared" si="1"/>
        <v>5990.7652704351358</v>
      </c>
      <c r="K23" s="61">
        <f t="shared" si="2"/>
        <v>5594.6843480835369</v>
      </c>
    </row>
    <row r="24" spans="1:11" x14ac:dyDescent="0.25">
      <c r="A24" s="16">
        <v>28000</v>
      </c>
      <c r="B24" s="62" t="s">
        <v>17</v>
      </c>
      <c r="C24" s="79">
        <v>0.53627180899908178</v>
      </c>
      <c r="D24" s="63">
        <v>0.53627180899908178</v>
      </c>
      <c r="E24" s="64">
        <v>0.43596730245231607</v>
      </c>
      <c r="F24" s="65">
        <f t="shared" si="0"/>
        <v>0.50283697348349321</v>
      </c>
      <c r="G24"/>
      <c r="H24" s="50">
        <v>8736</v>
      </c>
      <c r="I24"/>
      <c r="J24" s="61">
        <f t="shared" si="1"/>
        <v>4684.8705234159788</v>
      </c>
      <c r="K24" s="61">
        <f t="shared" si="2"/>
        <v>4392.7838003517963</v>
      </c>
    </row>
    <row r="25" spans="1:11" x14ac:dyDescent="0.25">
      <c r="A25" s="16">
        <v>31000</v>
      </c>
      <c r="B25" s="62" t="s">
        <v>18</v>
      </c>
      <c r="C25" s="79">
        <v>0.58600790513833989</v>
      </c>
      <c r="D25" s="63">
        <v>0.58600790513833989</v>
      </c>
      <c r="E25" s="64">
        <v>0.52700354486689371</v>
      </c>
      <c r="F25" s="65">
        <f t="shared" si="0"/>
        <v>0.56633978504785776</v>
      </c>
      <c r="G25"/>
      <c r="H25" s="50">
        <v>12673</v>
      </c>
      <c r="I25"/>
      <c r="J25" s="61">
        <f t="shared" si="1"/>
        <v>7426.4781818181818</v>
      </c>
      <c r="K25" s="61">
        <f t="shared" si="2"/>
        <v>7177.2240959115015</v>
      </c>
    </row>
    <row r="26" spans="1:11" x14ac:dyDescent="0.25">
      <c r="A26" s="16">
        <v>41000</v>
      </c>
      <c r="B26" s="62" t="s">
        <v>19</v>
      </c>
      <c r="C26" s="79">
        <v>0.48380615222695306</v>
      </c>
      <c r="D26" s="63">
        <v>0.48380615222695306</v>
      </c>
      <c r="E26" s="64">
        <v>0.40595077945714964</v>
      </c>
      <c r="F26" s="65">
        <f t="shared" si="0"/>
        <v>0.45785436130368523</v>
      </c>
      <c r="G26"/>
      <c r="H26" s="50">
        <v>19851</v>
      </c>
      <c r="I26"/>
      <c r="J26" s="61">
        <f t="shared" si="1"/>
        <v>9604.035927857245</v>
      </c>
      <c r="K26" s="61">
        <f t="shared" si="2"/>
        <v>9088.866926239456</v>
      </c>
    </row>
    <row r="27" spans="1:11" x14ac:dyDescent="0.25">
      <c r="A27" s="16">
        <v>43000</v>
      </c>
      <c r="B27" s="62" t="s">
        <v>20</v>
      </c>
      <c r="C27" s="79">
        <v>0.62445569024361536</v>
      </c>
      <c r="D27" s="63">
        <v>0.62445569024361536</v>
      </c>
      <c r="E27" s="64">
        <v>0.49608331029398212</v>
      </c>
      <c r="F27" s="65">
        <f t="shared" si="0"/>
        <v>0.58166489692707091</v>
      </c>
      <c r="G27"/>
      <c r="H27" s="50">
        <v>8440.5</v>
      </c>
      <c r="I27"/>
      <c r="J27" s="61">
        <f t="shared" si="1"/>
        <v>5270.7182535012353</v>
      </c>
      <c r="K27" s="61">
        <f t="shared" si="2"/>
        <v>4909.5425625129419</v>
      </c>
    </row>
    <row r="28" spans="1:11" x14ac:dyDescent="0.25">
      <c r="A28" s="16">
        <v>51000</v>
      </c>
      <c r="B28" s="62" t="s">
        <v>21</v>
      </c>
      <c r="C28" s="79">
        <v>0.6793703396851698</v>
      </c>
      <c r="D28" s="63">
        <v>0.6793703396851698</v>
      </c>
      <c r="E28" s="64">
        <v>0.65625</v>
      </c>
      <c r="F28" s="65">
        <f t="shared" si="0"/>
        <v>0.67166355979011316</v>
      </c>
      <c r="G28"/>
      <c r="H28" s="50">
        <v>1243.5</v>
      </c>
      <c r="I28"/>
      <c r="J28" s="61">
        <f t="shared" si="1"/>
        <v>844.79701739850861</v>
      </c>
      <c r="K28" s="61">
        <f t="shared" si="2"/>
        <v>835.21363659900567</v>
      </c>
    </row>
    <row r="29" spans="1:11" x14ac:dyDescent="0.25">
      <c r="A29" s="16">
        <v>52000</v>
      </c>
      <c r="B29" s="62" t="s">
        <v>22</v>
      </c>
      <c r="C29" s="79">
        <v>0.83582089552238803</v>
      </c>
      <c r="D29" s="63">
        <v>0.83582089552238803</v>
      </c>
      <c r="E29" s="64">
        <v>0.8</v>
      </c>
      <c r="F29" s="65">
        <f t="shared" si="0"/>
        <v>0.82388059701492522</v>
      </c>
      <c r="G29"/>
      <c r="H29" s="50">
        <v>343</v>
      </c>
      <c r="I29"/>
      <c r="J29" s="61">
        <f t="shared" si="1"/>
        <v>286.68656716417911</v>
      </c>
      <c r="K29" s="61">
        <f t="shared" si="2"/>
        <v>282.59104477611936</v>
      </c>
    </row>
    <row r="30" spans="1:11" x14ac:dyDescent="0.25">
      <c r="A30" s="16">
        <v>53000</v>
      </c>
      <c r="B30" s="62" t="s">
        <v>23</v>
      </c>
      <c r="C30" s="79">
        <v>0.75800000000000001</v>
      </c>
      <c r="D30" s="63">
        <v>0.75800000000000001</v>
      </c>
      <c r="E30" s="64">
        <v>0.72605363984674332</v>
      </c>
      <c r="F30" s="65">
        <f t="shared" si="0"/>
        <v>0.74735121328224774</v>
      </c>
      <c r="G30"/>
      <c r="H30" s="50">
        <v>495</v>
      </c>
      <c r="I30"/>
      <c r="J30" s="61">
        <f t="shared" si="1"/>
        <v>375.21</v>
      </c>
      <c r="K30" s="61">
        <f t="shared" si="2"/>
        <v>369.9388505747126</v>
      </c>
    </row>
    <row r="31" spans="1:11" x14ac:dyDescent="0.25">
      <c r="A31" s="16">
        <v>54000</v>
      </c>
      <c r="B31" s="62" t="s">
        <v>32</v>
      </c>
      <c r="C31" s="79">
        <v>0.79203539823008851</v>
      </c>
      <c r="D31" s="63">
        <v>0.79203539823008851</v>
      </c>
      <c r="E31" s="64">
        <v>0.76638176638176636</v>
      </c>
      <c r="F31" s="65">
        <f t="shared" si="0"/>
        <v>0.78348418761398109</v>
      </c>
      <c r="G31"/>
      <c r="H31" s="50">
        <v>691.5</v>
      </c>
      <c r="I31"/>
      <c r="J31" s="61">
        <f t="shared" si="1"/>
        <v>547.69247787610618</v>
      </c>
      <c r="K31" s="61">
        <f t="shared" si="2"/>
        <v>541.77931573506794</v>
      </c>
    </row>
    <row r="32" spans="1:11" x14ac:dyDescent="0.25">
      <c r="A32" s="16">
        <v>55000</v>
      </c>
      <c r="B32" s="62" t="s">
        <v>24</v>
      </c>
      <c r="C32" s="79">
        <v>0.4177277179236043</v>
      </c>
      <c r="D32" s="66">
        <v>0.4177277179236043</v>
      </c>
      <c r="E32" s="67">
        <v>0.26014028667276606</v>
      </c>
      <c r="F32" s="68">
        <f t="shared" si="0"/>
        <v>0.36519857417332491</v>
      </c>
      <c r="G32"/>
      <c r="H32" s="50">
        <v>2141</v>
      </c>
      <c r="I32"/>
      <c r="J32" s="61">
        <f t="shared" si="1"/>
        <v>894.35504407443682</v>
      </c>
      <c r="K32" s="61">
        <f t="shared" si="2"/>
        <v>781.89014730508859</v>
      </c>
    </row>
    <row r="33" spans="1:11" ht="15.75" thickBot="1" x14ac:dyDescent="0.3">
      <c r="A33" s="74">
        <v>56000</v>
      </c>
      <c r="B33" s="75" t="s">
        <v>25</v>
      </c>
      <c r="C33" s="80">
        <v>0.27194333230674467</v>
      </c>
      <c r="D33" s="66">
        <v>0.27194333230674467</v>
      </c>
      <c r="E33" s="67">
        <v>0.22545269064014281</v>
      </c>
      <c r="F33" s="68">
        <f t="shared" si="0"/>
        <v>0.25644645175121072</v>
      </c>
      <c r="G33" s="76"/>
      <c r="H33" s="77">
        <v>2482.5</v>
      </c>
      <c r="I33" s="76"/>
      <c r="J33" s="61">
        <f t="shared" si="1"/>
        <v>675.09932245149366</v>
      </c>
      <c r="K33" s="61">
        <f t="shared" si="2"/>
        <v>636.62831647238067</v>
      </c>
    </row>
    <row r="34" spans="1:11" ht="15.75" thickBot="1" x14ac:dyDescent="0.3">
      <c r="A34" s="86" t="s">
        <v>26</v>
      </c>
      <c r="B34" s="87"/>
      <c r="C34" s="81"/>
      <c r="D34" s="69"/>
      <c r="E34" s="70"/>
      <c r="F34" s="71"/>
      <c r="G34"/>
      <c r="H34" s="51">
        <f>SUM(H8:H33)</f>
        <v>264446</v>
      </c>
      <c r="I34"/>
      <c r="J34" s="72">
        <f>SUM(J8:J33)</f>
        <v>149755.91265766762</v>
      </c>
      <c r="K34" s="72">
        <f>SUM(K8:K33)</f>
        <v>142302.41470171569</v>
      </c>
    </row>
  </sheetData>
  <mergeCells count="13">
    <mergeCell ref="K6:K7"/>
    <mergeCell ref="A7:B7"/>
    <mergeCell ref="A34:B34"/>
    <mergeCell ref="C4:C6"/>
    <mergeCell ref="A1:H2"/>
    <mergeCell ref="J6:J7"/>
    <mergeCell ref="A4:A6"/>
    <mergeCell ref="B4:B6"/>
    <mergeCell ref="D4:F4"/>
    <mergeCell ref="D5:D6"/>
    <mergeCell ref="E5:E6"/>
    <mergeCell ref="F5:F6"/>
    <mergeCell ref="H6:H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63"/>
  <sheetViews>
    <sheetView tabSelected="1" zoomScale="70" zoomScaleNormal="70" workbookViewId="0">
      <selection activeCell="D40" sqref="D40"/>
    </sheetView>
  </sheetViews>
  <sheetFormatPr defaultRowHeight="15" x14ac:dyDescent="0.25"/>
  <cols>
    <col min="2" max="2" width="61.140625" customWidth="1"/>
    <col min="3" max="6" width="18.85546875" customWidth="1"/>
    <col min="7" max="7" width="4.140625" customWidth="1"/>
    <col min="8" max="9" width="18.85546875" customWidth="1"/>
    <col min="10" max="10" width="23.42578125" customWidth="1"/>
    <col min="11" max="11" width="20.7109375" customWidth="1"/>
  </cols>
  <sheetData>
    <row r="1" spans="1:9" ht="26.25" x14ac:dyDescent="0.4">
      <c r="A1" s="52" t="s">
        <v>46</v>
      </c>
      <c r="B1" s="4"/>
      <c r="C1" s="4"/>
      <c r="D1" s="4"/>
      <c r="E1" s="4"/>
      <c r="F1" s="4"/>
      <c r="G1" s="4"/>
    </row>
    <row r="2" spans="1:9" ht="28.5" x14ac:dyDescent="0.45">
      <c r="A2" s="5"/>
      <c r="B2" s="6"/>
      <c r="C2" s="6"/>
      <c r="D2" s="6"/>
      <c r="E2" s="6"/>
      <c r="F2" s="6"/>
      <c r="G2" s="6"/>
    </row>
    <row r="3" spans="1:9" x14ac:dyDescent="0.25">
      <c r="A3" s="6"/>
      <c r="B3" s="4" t="s">
        <v>41</v>
      </c>
      <c r="C3" s="83">
        <v>4786738358</v>
      </c>
      <c r="D3" s="4" t="s">
        <v>29</v>
      </c>
      <c r="E3" s="7"/>
      <c r="F3" s="14"/>
      <c r="G3" s="15"/>
      <c r="I3" s="8"/>
    </row>
    <row r="4" spans="1:9" ht="15.75" thickBot="1" x14ac:dyDescent="0.3">
      <c r="A4" s="6"/>
      <c r="B4" s="7"/>
      <c r="C4" s="6"/>
      <c r="D4" s="6"/>
      <c r="E4" s="6"/>
      <c r="F4" s="6"/>
      <c r="G4" s="9"/>
      <c r="I4" s="9"/>
    </row>
    <row r="5" spans="1:9" ht="15.75" thickBot="1" x14ac:dyDescent="0.3">
      <c r="A5" s="6"/>
      <c r="B5" s="7"/>
      <c r="C5" s="108" t="s">
        <v>30</v>
      </c>
      <c r="D5" s="109"/>
      <c r="E5" s="109"/>
      <c r="F5" s="110"/>
      <c r="G5" s="34"/>
      <c r="H5" s="108" t="s">
        <v>30</v>
      </c>
      <c r="I5" s="110"/>
    </row>
    <row r="6" spans="1:9" ht="40.5" customHeight="1" x14ac:dyDescent="0.25">
      <c r="A6" s="92" t="s">
        <v>0</v>
      </c>
      <c r="B6" s="94" t="s">
        <v>1</v>
      </c>
      <c r="C6" s="111" t="s">
        <v>40</v>
      </c>
      <c r="D6" s="112"/>
      <c r="E6" s="113" t="s">
        <v>44</v>
      </c>
      <c r="F6" s="114"/>
      <c r="H6" s="113" t="s">
        <v>45</v>
      </c>
      <c r="I6" s="114"/>
    </row>
    <row r="7" spans="1:9" ht="30.75" customHeight="1" thickBot="1" x14ac:dyDescent="0.3">
      <c r="A7" s="117"/>
      <c r="B7" s="116"/>
      <c r="C7" s="35" t="s">
        <v>27</v>
      </c>
      <c r="D7" s="36" t="s">
        <v>28</v>
      </c>
      <c r="E7" s="30" t="s">
        <v>27</v>
      </c>
      <c r="F7" s="31" t="s">
        <v>28</v>
      </c>
      <c r="H7" s="30" t="s">
        <v>27</v>
      </c>
      <c r="I7" s="31" t="s">
        <v>28</v>
      </c>
    </row>
    <row r="8" spans="1:9" x14ac:dyDescent="0.25">
      <c r="A8" s="25">
        <v>11000</v>
      </c>
      <c r="B8" s="32" t="s">
        <v>2</v>
      </c>
      <c r="C8" s="37">
        <v>0.20356499677527215</v>
      </c>
      <c r="D8" s="38">
        <v>974412378</v>
      </c>
      <c r="E8" s="33">
        <v>0.20380280911195789</v>
      </c>
      <c r="F8" s="24">
        <f>E8*$C$3</f>
        <v>975550723.84436071</v>
      </c>
      <c r="H8" s="33">
        <f>E8-C8</f>
        <v>2.3781233668573876E-4</v>
      </c>
      <c r="I8" s="24">
        <f>F8-D8</f>
        <v>1138345.8443607092</v>
      </c>
    </row>
    <row r="9" spans="1:9" x14ac:dyDescent="0.25">
      <c r="A9" s="17">
        <v>12000</v>
      </c>
      <c r="B9" s="18" t="s">
        <v>3</v>
      </c>
      <c r="C9" s="39">
        <v>2.8930725257670802E-2</v>
      </c>
      <c r="D9" s="40">
        <v>138483812</v>
      </c>
      <c r="E9" s="20">
        <v>2.8921973279698577E-2</v>
      </c>
      <c r="F9" s="29">
        <f t="shared" ref="F9:F33" si="0">E9*$C$3</f>
        <v>138441918.88698423</v>
      </c>
      <c r="H9" s="20">
        <f t="shared" ref="H9:H33" si="1">E9-C9</f>
        <v>-8.7519779722253221E-6</v>
      </c>
      <c r="I9" s="29">
        <f t="shared" ref="I9:I33" si="2">F9-D9</f>
        <v>-41893.113015770912</v>
      </c>
    </row>
    <row r="10" spans="1:9" x14ac:dyDescent="0.25">
      <c r="A10" s="16">
        <v>13000</v>
      </c>
      <c r="B10" s="19" t="s">
        <v>4</v>
      </c>
      <c r="C10" s="41">
        <v>1.3994508527215694E-2</v>
      </c>
      <c r="D10" s="42">
        <v>66988051</v>
      </c>
      <c r="E10" s="21">
        <v>1.3982914830601701E-2</v>
      </c>
      <c r="F10" s="10">
        <f t="shared" si="0"/>
        <v>66932554.776288234</v>
      </c>
      <c r="H10" s="21">
        <f t="shared" si="1"/>
        <v>-1.1593696613992899E-5</v>
      </c>
      <c r="I10" s="10">
        <f t="shared" si="2"/>
        <v>-55496.223711766303</v>
      </c>
    </row>
    <row r="11" spans="1:9" x14ac:dyDescent="0.25">
      <c r="A11" s="16">
        <v>14000</v>
      </c>
      <c r="B11" s="19" t="s">
        <v>5</v>
      </c>
      <c r="C11" s="39">
        <v>0.12240472397398133</v>
      </c>
      <c r="D11" s="42">
        <v>585919387</v>
      </c>
      <c r="E11" s="20">
        <v>0.12241215598229359</v>
      </c>
      <c r="F11" s="10">
        <f t="shared" si="0"/>
        <v>585954962.52592385</v>
      </c>
      <c r="H11" s="20">
        <f t="shared" si="1"/>
        <v>7.4320083122553227E-6</v>
      </c>
      <c r="I11" s="10">
        <f t="shared" si="2"/>
        <v>35575.525923848152</v>
      </c>
    </row>
    <row r="12" spans="1:9" x14ac:dyDescent="0.25">
      <c r="A12" s="16">
        <v>15000</v>
      </c>
      <c r="B12" s="19" t="s">
        <v>6</v>
      </c>
      <c r="C12" s="39">
        <v>6.987882102766145E-2</v>
      </c>
      <c r="D12" s="42">
        <v>334491633</v>
      </c>
      <c r="E12" s="20">
        <v>6.9897711397460344E-2</v>
      </c>
      <c r="F12" s="10">
        <f t="shared" si="0"/>
        <v>334582056.28263724</v>
      </c>
      <c r="H12" s="20">
        <f t="shared" si="1"/>
        <v>1.8890369798893469E-5</v>
      </c>
      <c r="I12" s="10">
        <f t="shared" si="2"/>
        <v>90423.282637238503</v>
      </c>
    </row>
    <row r="13" spans="1:9" x14ac:dyDescent="0.25">
      <c r="A13" s="16">
        <v>16000</v>
      </c>
      <c r="B13" s="19" t="s">
        <v>31</v>
      </c>
      <c r="C13" s="41">
        <v>7.9061734300156662E-3</v>
      </c>
      <c r="D13" s="42">
        <v>37844784</v>
      </c>
      <c r="E13" s="21">
        <v>7.8809822921264792E-3</v>
      </c>
      <c r="F13" s="10">
        <f t="shared" si="0"/>
        <v>37724200.236440577</v>
      </c>
      <c r="H13" s="21">
        <f t="shared" si="1"/>
        <v>-2.5191137889186976E-5</v>
      </c>
      <c r="I13" s="10">
        <f t="shared" si="2"/>
        <v>-120583.76355942339</v>
      </c>
    </row>
    <row r="14" spans="1:9" x14ac:dyDescent="0.25">
      <c r="A14" s="16">
        <v>17000</v>
      </c>
      <c r="B14" s="19" t="s">
        <v>7</v>
      </c>
      <c r="C14" s="41">
        <v>2.6117047378517416E-2</v>
      </c>
      <c r="D14" s="42">
        <v>125015472</v>
      </c>
      <c r="E14" s="21">
        <v>2.6195462604659575E-2</v>
      </c>
      <c r="F14" s="10">
        <f t="shared" si="0"/>
        <v>125390825.65527858</v>
      </c>
      <c r="H14" s="21">
        <f t="shared" si="1"/>
        <v>7.84152261421589E-5</v>
      </c>
      <c r="I14" s="10">
        <f t="shared" si="2"/>
        <v>375353.6552785784</v>
      </c>
    </row>
    <row r="15" spans="1:9" x14ac:dyDescent="0.25">
      <c r="A15" s="16">
        <v>18000</v>
      </c>
      <c r="B15" s="19" t="s">
        <v>8</v>
      </c>
      <c r="C15" s="41">
        <v>1.8976727423505649E-2</v>
      </c>
      <c r="D15" s="42">
        <v>90836629</v>
      </c>
      <c r="E15" s="21">
        <v>1.8987298173346222E-2</v>
      </c>
      <c r="F15" s="10">
        <f t="shared" si="0"/>
        <v>90887228.48113969</v>
      </c>
      <c r="H15" s="21">
        <f t="shared" si="1"/>
        <v>1.057074984057299E-5</v>
      </c>
      <c r="I15" s="10">
        <f t="shared" si="2"/>
        <v>50599.481139689684</v>
      </c>
    </row>
    <row r="16" spans="1:9" x14ac:dyDescent="0.25">
      <c r="A16" s="16">
        <v>19000</v>
      </c>
      <c r="B16" s="19" t="s">
        <v>9</v>
      </c>
      <c r="C16" s="41">
        <v>9.8441558167188525E-3</v>
      </c>
      <c r="D16" s="42">
        <v>47121398</v>
      </c>
      <c r="E16" s="21">
        <v>9.8566172983665743E-3</v>
      </c>
      <c r="F16" s="10">
        <f t="shared" si="0"/>
        <v>47181048.102217615</v>
      </c>
      <c r="H16" s="21">
        <f t="shared" si="1"/>
        <v>1.2461481647721775E-5</v>
      </c>
      <c r="I16" s="10">
        <f t="shared" si="2"/>
        <v>59650.102217614651</v>
      </c>
    </row>
    <row r="17" spans="1:9" x14ac:dyDescent="0.25">
      <c r="A17" s="16">
        <v>21000</v>
      </c>
      <c r="B17" s="19" t="s">
        <v>10</v>
      </c>
      <c r="C17" s="39">
        <v>8.5734882466215898E-2</v>
      </c>
      <c r="D17" s="42">
        <v>410390451</v>
      </c>
      <c r="E17" s="20">
        <v>8.5579833586374915E-2</v>
      </c>
      <c r="F17" s="10">
        <f t="shared" si="0"/>
        <v>409648272.09915751</v>
      </c>
      <c r="H17" s="20">
        <f t="shared" si="1"/>
        <v>-1.550488798409827E-4</v>
      </c>
      <c r="I17" s="10">
        <f t="shared" si="2"/>
        <v>-742178.90084248781</v>
      </c>
    </row>
    <row r="18" spans="1:9" x14ac:dyDescent="0.25">
      <c r="A18" s="16">
        <v>22000</v>
      </c>
      <c r="B18" s="19" t="s">
        <v>11</v>
      </c>
      <c r="C18" s="41">
        <v>3.407368371419129E-2</v>
      </c>
      <c r="D18" s="42">
        <v>163101809</v>
      </c>
      <c r="E18" s="21">
        <v>3.4006738907590373E-2</v>
      </c>
      <c r="F18" s="10">
        <f t="shared" si="0"/>
        <v>162781361.55945385</v>
      </c>
      <c r="H18" s="21">
        <f t="shared" si="1"/>
        <v>-6.6944806600917339E-5</v>
      </c>
      <c r="I18" s="10">
        <f t="shared" si="2"/>
        <v>-320447.44054615498</v>
      </c>
    </row>
    <row r="19" spans="1:9" x14ac:dyDescent="0.25">
      <c r="A19" s="16">
        <v>23000</v>
      </c>
      <c r="B19" s="19" t="s">
        <v>12</v>
      </c>
      <c r="C19" s="41">
        <v>3.4103847386905473E-2</v>
      </c>
      <c r="D19" s="42">
        <v>163246194</v>
      </c>
      <c r="E19" s="21">
        <v>3.4086119229594911E-2</v>
      </c>
      <c r="F19" s="10">
        <f t="shared" si="0"/>
        <v>163161334.39166337</v>
      </c>
      <c r="H19" s="21">
        <f t="shared" si="1"/>
        <v>-1.7728157310561987E-5</v>
      </c>
      <c r="I19" s="10">
        <f t="shared" si="2"/>
        <v>-84859.608336627483</v>
      </c>
    </row>
    <row r="20" spans="1:9" x14ac:dyDescent="0.25">
      <c r="A20" s="16">
        <v>24000</v>
      </c>
      <c r="B20" s="19" t="s">
        <v>13</v>
      </c>
      <c r="C20" s="41">
        <v>1.7927131397588569E-2</v>
      </c>
      <c r="D20" s="42">
        <v>85812488</v>
      </c>
      <c r="E20" s="21">
        <v>1.7873759460374266E-2</v>
      </c>
      <c r="F20" s="10">
        <f t="shared" si="0"/>
        <v>85557010.010638878</v>
      </c>
      <c r="H20" s="21">
        <f t="shared" si="1"/>
        <v>-5.3371937214302667E-5</v>
      </c>
      <c r="I20" s="10">
        <f t="shared" si="2"/>
        <v>-255477.98936112225</v>
      </c>
    </row>
    <row r="21" spans="1:9" x14ac:dyDescent="0.25">
      <c r="A21" s="16">
        <v>25000</v>
      </c>
      <c r="B21" s="19" t="s">
        <v>14</v>
      </c>
      <c r="C21" s="41">
        <v>2.1590736643045842E-2</v>
      </c>
      <c r="D21" s="42">
        <v>103349207</v>
      </c>
      <c r="E21" s="21">
        <v>2.1511058952855704E-2</v>
      </c>
      <c r="F21" s="10">
        <f t="shared" si="0"/>
        <v>102967811.01083371</v>
      </c>
      <c r="H21" s="21">
        <f t="shared" si="1"/>
        <v>-7.9677690190137901E-5</v>
      </c>
      <c r="I21" s="10">
        <f t="shared" si="2"/>
        <v>-381395.98916628957</v>
      </c>
    </row>
    <row r="22" spans="1:9" x14ac:dyDescent="0.25">
      <c r="A22" s="118">
        <v>26000</v>
      </c>
      <c r="B22" s="127" t="s">
        <v>15</v>
      </c>
      <c r="C22" s="128">
        <v>6.242348508937879E-2</v>
      </c>
      <c r="D22" s="129">
        <v>298804891</v>
      </c>
      <c r="E22" s="128">
        <v>6.2314399254422871E-2</v>
      </c>
      <c r="F22" s="129">
        <f t="shared" si="0"/>
        <v>298282725.16687256</v>
      </c>
      <c r="G22" s="124"/>
      <c r="H22" s="128">
        <f t="shared" si="1"/>
        <v>-1.0908583495591873E-4</v>
      </c>
      <c r="I22" s="129">
        <f t="shared" si="2"/>
        <v>-522165.83312743902</v>
      </c>
    </row>
    <row r="23" spans="1:9" x14ac:dyDescent="0.25">
      <c r="A23" s="16">
        <v>27000</v>
      </c>
      <c r="B23" s="19" t="s">
        <v>16</v>
      </c>
      <c r="C23" s="41">
        <v>3.5566953249260319E-2</v>
      </c>
      <c r="D23" s="42">
        <v>170249699</v>
      </c>
      <c r="E23" s="21">
        <v>3.5537023489079604E-2</v>
      </c>
      <c r="F23" s="10">
        <f t="shared" si="0"/>
        <v>170106433.46432433</v>
      </c>
      <c r="H23" s="21">
        <f t="shared" si="1"/>
        <v>-2.992976018071497E-5</v>
      </c>
      <c r="I23" s="10">
        <f t="shared" si="2"/>
        <v>-143265.53567567468</v>
      </c>
    </row>
    <row r="24" spans="1:9" x14ac:dyDescent="0.25">
      <c r="A24" s="16">
        <v>28000</v>
      </c>
      <c r="B24" s="19" t="s">
        <v>17</v>
      </c>
      <c r="C24" s="41">
        <v>2.2759347160576659E-2</v>
      </c>
      <c r="D24" s="42">
        <v>108943040</v>
      </c>
      <c r="E24" s="21">
        <v>2.2751672195827063E-2</v>
      </c>
      <c r="F24" s="10">
        <f t="shared" si="0"/>
        <v>108906302.00840749</v>
      </c>
      <c r="H24" s="21">
        <f t="shared" si="1"/>
        <v>-7.6749647495953643E-6</v>
      </c>
      <c r="I24" s="10">
        <f t="shared" si="2"/>
        <v>-36737.991592511535</v>
      </c>
    </row>
    <row r="25" spans="1:9" x14ac:dyDescent="0.25">
      <c r="A25" s="16">
        <v>31000</v>
      </c>
      <c r="B25" s="19" t="s">
        <v>18</v>
      </c>
      <c r="C25" s="41">
        <v>3.4386478066606031E-2</v>
      </c>
      <c r="D25" s="42">
        <v>164599074</v>
      </c>
      <c r="E25" s="21">
        <v>3.4564777985897584E-2</v>
      </c>
      <c r="F25" s="10">
        <f t="shared" si="0"/>
        <v>165452548.62084994</v>
      </c>
      <c r="H25" s="21">
        <f t="shared" si="1"/>
        <v>1.7829991929155242E-4</v>
      </c>
      <c r="I25" s="10">
        <f t="shared" si="2"/>
        <v>853474.6208499372</v>
      </c>
    </row>
    <row r="26" spans="1:9" x14ac:dyDescent="0.25">
      <c r="A26" s="16">
        <v>41000</v>
      </c>
      <c r="B26" s="19" t="s">
        <v>19</v>
      </c>
      <c r="C26" s="41">
        <v>5.1391672845835949E-2</v>
      </c>
      <c r="D26" s="42">
        <v>245998492</v>
      </c>
      <c r="E26" s="21">
        <v>5.1450438676747687E-2</v>
      </c>
      <c r="F26" s="10">
        <f t="shared" si="0"/>
        <v>246279788.34991491</v>
      </c>
      <c r="H26" s="21">
        <f t="shared" si="1"/>
        <v>5.8765830911737538E-5</v>
      </c>
      <c r="I26" s="10">
        <f t="shared" si="2"/>
        <v>281296.34991490841</v>
      </c>
    </row>
    <row r="27" spans="1:9" x14ac:dyDescent="0.25">
      <c r="A27" s="16">
        <v>43000</v>
      </c>
      <c r="B27" s="19" t="s">
        <v>20</v>
      </c>
      <c r="C27" s="41">
        <v>2.9135379778952267E-2</v>
      </c>
      <c r="D27" s="42">
        <v>139463440</v>
      </c>
      <c r="E27" s="21">
        <v>2.9097730699840157E-2</v>
      </c>
      <c r="F27" s="10">
        <f t="shared" si="0"/>
        <v>139283223.67167905</v>
      </c>
      <c r="H27" s="21">
        <f t="shared" si="1"/>
        <v>-3.7649079112109934E-5</v>
      </c>
      <c r="I27" s="10">
        <f t="shared" si="2"/>
        <v>-180216.32832095027</v>
      </c>
    </row>
    <row r="28" spans="1:9" x14ac:dyDescent="0.25">
      <c r="A28" s="16">
        <v>51000</v>
      </c>
      <c r="B28" s="19" t="s">
        <v>21</v>
      </c>
      <c r="C28" s="41">
        <v>2.4726548321818791E-2</v>
      </c>
      <c r="D28" s="42">
        <v>118359517</v>
      </c>
      <c r="E28" s="21">
        <v>2.4726548321818791E-2</v>
      </c>
      <c r="F28" s="10">
        <f t="shared" si="0"/>
        <v>118359517.31299053</v>
      </c>
      <c r="H28" s="21">
        <f t="shared" si="1"/>
        <v>0</v>
      </c>
      <c r="I28" s="10">
        <f t="shared" si="2"/>
        <v>0.31299053132534027</v>
      </c>
    </row>
    <row r="29" spans="1:9" x14ac:dyDescent="0.25">
      <c r="A29" s="16">
        <v>52000</v>
      </c>
      <c r="B29" s="19" t="s">
        <v>22</v>
      </c>
      <c r="C29" s="41">
        <v>7.3692474149096776E-3</v>
      </c>
      <c r="D29" s="42">
        <v>35274659</v>
      </c>
      <c r="E29" s="21">
        <v>7.3692474149096776E-3</v>
      </c>
      <c r="F29" s="10">
        <f t="shared" si="0"/>
        <v>35274659.270540498</v>
      </c>
      <c r="H29" s="21">
        <f t="shared" si="1"/>
        <v>0</v>
      </c>
      <c r="I29" s="10">
        <f t="shared" si="2"/>
        <v>0.2705404981970787</v>
      </c>
    </row>
    <row r="30" spans="1:9" x14ac:dyDescent="0.25">
      <c r="A30" s="16">
        <v>53000</v>
      </c>
      <c r="B30" s="19" t="s">
        <v>23</v>
      </c>
      <c r="C30" s="41">
        <v>1.2774854637972035E-2</v>
      </c>
      <c r="D30" s="42">
        <v>61149887</v>
      </c>
      <c r="E30" s="21">
        <v>1.2774854637972035E-2</v>
      </c>
      <c r="F30" s="10">
        <f t="shared" si="0"/>
        <v>61149886.713454947</v>
      </c>
      <c r="H30" s="21">
        <f t="shared" si="1"/>
        <v>0</v>
      </c>
      <c r="I30" s="10">
        <f t="shared" si="2"/>
        <v>-0.2865450531244278</v>
      </c>
    </row>
    <row r="31" spans="1:9" x14ac:dyDescent="0.25">
      <c r="A31" s="16">
        <v>54000</v>
      </c>
      <c r="B31" s="19" t="s">
        <v>32</v>
      </c>
      <c r="C31" s="41">
        <v>1.1262840713700773E-2</v>
      </c>
      <c r="D31" s="42">
        <v>53912272</v>
      </c>
      <c r="E31" s="21">
        <v>1.1262840713700773E-2</v>
      </c>
      <c r="F31" s="10">
        <f t="shared" si="0"/>
        <v>53912271.664315589</v>
      </c>
      <c r="H31" s="21">
        <f t="shared" si="1"/>
        <v>0</v>
      </c>
      <c r="I31" s="10">
        <f t="shared" si="2"/>
        <v>-0.33568441122770309</v>
      </c>
    </row>
    <row r="32" spans="1:9" x14ac:dyDescent="0.25">
      <c r="A32" s="16">
        <v>55000</v>
      </c>
      <c r="B32" s="19" t="s">
        <v>24</v>
      </c>
      <c r="C32" s="43">
        <v>6.3127114944286859E-3</v>
      </c>
      <c r="D32" s="42">
        <v>30217298</v>
      </c>
      <c r="E32" s="1">
        <v>6.2145802953723446E-3</v>
      </c>
      <c r="F32" s="10">
        <f t="shared" si="0"/>
        <v>29747569.878729772</v>
      </c>
      <c r="H32" s="1">
        <f t="shared" si="1"/>
        <v>-9.8131199056341288E-5</v>
      </c>
      <c r="I32" s="10">
        <f t="shared" si="2"/>
        <v>-469728.12127022818</v>
      </c>
    </row>
    <row r="33" spans="1:9" ht="15" customHeight="1" thickBot="1" x14ac:dyDescent="0.3">
      <c r="A33" s="22">
        <v>56000</v>
      </c>
      <c r="B33" s="23" t="s">
        <v>25</v>
      </c>
      <c r="C33" s="43">
        <v>6.8423200080539124E-3</v>
      </c>
      <c r="D33" s="44">
        <v>32752396</v>
      </c>
      <c r="E33" s="1">
        <v>6.9404512071102546E-3</v>
      </c>
      <c r="F33" s="11">
        <f t="shared" si="0"/>
        <v>33222124.014902059</v>
      </c>
      <c r="H33" s="1">
        <f t="shared" si="1"/>
        <v>9.8131199056342155E-5</v>
      </c>
      <c r="I33" s="11">
        <f t="shared" si="2"/>
        <v>469728.01490205899</v>
      </c>
    </row>
    <row r="34" spans="1:9" ht="15.75" thickBot="1" x14ac:dyDescent="0.3">
      <c r="A34" s="86" t="s">
        <v>26</v>
      </c>
      <c r="B34" s="115"/>
      <c r="C34" s="45">
        <f t="shared" ref="C34:D34" si="3">SUM(C8:C33)</f>
        <v>1</v>
      </c>
      <c r="D34" s="46">
        <f t="shared" si="3"/>
        <v>4786738358</v>
      </c>
      <c r="E34" s="2">
        <f t="shared" ref="E34:F34" si="4">SUM(E8:E33)</f>
        <v>0.99999999999999989</v>
      </c>
      <c r="F34" s="12">
        <f t="shared" si="4"/>
        <v>4786738358</v>
      </c>
      <c r="H34" s="2">
        <f t="shared" ref="H34:I34" si="5">SUM(H8:H33)</f>
        <v>-1.474514954580286E-17</v>
      </c>
      <c r="I34" s="12">
        <f t="shared" si="5"/>
        <v>-2.9802322387695313E-7</v>
      </c>
    </row>
    <row r="35" spans="1:9" ht="18" x14ac:dyDescent="0.3">
      <c r="A35" s="13"/>
      <c r="B35" s="6"/>
      <c r="C35" s="6"/>
      <c r="D35" s="6"/>
      <c r="E35" s="6"/>
      <c r="F35" s="6"/>
      <c r="G35" s="6"/>
    </row>
    <row r="36" spans="1:9" ht="33.75" customHeight="1" x14ac:dyDescent="0.25">
      <c r="A36" s="47"/>
      <c r="B36" s="107" t="s">
        <v>34</v>
      </c>
      <c r="C36" s="107"/>
      <c r="E36" s="3"/>
      <c r="H36" s="3"/>
    </row>
    <row r="37" spans="1:9" x14ac:dyDescent="0.25">
      <c r="A37" s="28"/>
      <c r="C37" s="26"/>
      <c r="D37" s="27"/>
      <c r="E37" s="3"/>
      <c r="H37" s="3"/>
    </row>
    <row r="38" spans="1:9" x14ac:dyDescent="0.25">
      <c r="C38" s="26"/>
      <c r="D38" s="27"/>
      <c r="E38" s="3"/>
      <c r="H38" s="3"/>
    </row>
    <row r="39" spans="1:9" x14ac:dyDescent="0.25">
      <c r="C39" s="26"/>
      <c r="D39" s="27"/>
      <c r="E39" s="3"/>
      <c r="H39" s="3"/>
    </row>
    <row r="40" spans="1:9" x14ac:dyDescent="0.25">
      <c r="C40" s="26"/>
      <c r="D40" s="27"/>
      <c r="E40" s="3"/>
      <c r="H40" s="3"/>
    </row>
    <row r="41" spans="1:9" x14ac:dyDescent="0.25">
      <c r="D41" s="27"/>
      <c r="E41" s="3"/>
      <c r="H41" s="3"/>
    </row>
    <row r="42" spans="1:9" x14ac:dyDescent="0.25">
      <c r="D42" s="27"/>
      <c r="E42" s="3"/>
      <c r="H42" s="3"/>
    </row>
    <row r="43" spans="1:9" x14ac:dyDescent="0.25">
      <c r="D43" s="27"/>
      <c r="E43" s="3"/>
      <c r="H43" s="3"/>
    </row>
    <row r="44" spans="1:9" x14ac:dyDescent="0.25">
      <c r="D44" s="27"/>
      <c r="E44" s="3"/>
      <c r="H44" s="3"/>
    </row>
    <row r="45" spans="1:9" x14ac:dyDescent="0.25">
      <c r="D45" s="27"/>
      <c r="E45" s="3"/>
      <c r="H45" s="3"/>
    </row>
    <row r="46" spans="1:9" x14ac:dyDescent="0.25">
      <c r="D46" s="27"/>
      <c r="E46" s="3"/>
      <c r="H46" s="3"/>
    </row>
    <row r="47" spans="1:9" x14ac:dyDescent="0.25">
      <c r="D47" s="27"/>
      <c r="E47" s="3"/>
      <c r="H47" s="3"/>
    </row>
    <row r="48" spans="1:9" x14ac:dyDescent="0.25">
      <c r="D48" s="27"/>
      <c r="E48" s="3"/>
      <c r="H48" s="3"/>
    </row>
    <row r="49" spans="4:8" x14ac:dyDescent="0.25">
      <c r="D49" s="27"/>
      <c r="E49" s="3"/>
      <c r="H49" s="3"/>
    </row>
    <row r="50" spans="4:8" x14ac:dyDescent="0.25">
      <c r="D50" s="27"/>
      <c r="E50" s="3"/>
      <c r="H50" s="3"/>
    </row>
    <row r="51" spans="4:8" x14ac:dyDescent="0.25">
      <c r="D51" s="27"/>
      <c r="E51" s="3"/>
      <c r="H51" s="3"/>
    </row>
    <row r="52" spans="4:8" x14ac:dyDescent="0.25">
      <c r="D52" s="27"/>
      <c r="E52" s="3"/>
      <c r="H52" s="3"/>
    </row>
    <row r="53" spans="4:8" x14ac:dyDescent="0.25">
      <c r="D53" s="27"/>
      <c r="E53" s="3"/>
      <c r="H53" s="3"/>
    </row>
    <row r="54" spans="4:8" x14ac:dyDescent="0.25">
      <c r="D54" s="27"/>
      <c r="E54" s="3"/>
      <c r="H54" s="3"/>
    </row>
    <row r="55" spans="4:8" x14ac:dyDescent="0.25">
      <c r="D55" s="27"/>
      <c r="E55" s="3"/>
      <c r="H55" s="3"/>
    </row>
    <row r="56" spans="4:8" x14ac:dyDescent="0.25">
      <c r="D56" s="27"/>
      <c r="E56" s="3"/>
      <c r="H56" s="3"/>
    </row>
    <row r="57" spans="4:8" x14ac:dyDescent="0.25">
      <c r="D57" s="27"/>
      <c r="E57" s="3"/>
      <c r="H57" s="3"/>
    </row>
    <row r="58" spans="4:8" x14ac:dyDescent="0.25">
      <c r="D58" s="27"/>
      <c r="E58" s="3"/>
      <c r="H58" s="3"/>
    </row>
    <row r="59" spans="4:8" x14ac:dyDescent="0.25">
      <c r="D59" s="27"/>
      <c r="E59" s="3"/>
      <c r="H59" s="3"/>
    </row>
    <row r="60" spans="4:8" x14ac:dyDescent="0.25">
      <c r="D60" s="27"/>
      <c r="E60" s="3"/>
      <c r="H60" s="3"/>
    </row>
    <row r="61" spans="4:8" x14ac:dyDescent="0.25">
      <c r="D61" s="27"/>
      <c r="E61" s="3"/>
      <c r="H61" s="3"/>
    </row>
    <row r="62" spans="4:8" x14ac:dyDescent="0.25">
      <c r="D62" s="27"/>
    </row>
    <row r="63" spans="4:8" x14ac:dyDescent="0.25">
      <c r="D63" s="27"/>
    </row>
  </sheetData>
  <mergeCells count="9">
    <mergeCell ref="B36:C36"/>
    <mergeCell ref="C5:F5"/>
    <mergeCell ref="C6:D6"/>
    <mergeCell ref="H5:I5"/>
    <mergeCell ref="H6:I6"/>
    <mergeCell ref="A34:B34"/>
    <mergeCell ref="B6:B7"/>
    <mergeCell ref="A6:A7"/>
    <mergeCell ref="E6:F6"/>
  </mergeCells>
  <pageMargins left="0.25" right="0.25" top="0.75" bottom="0.75" header="0.3" footer="0.3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Porovnání GR </vt:lpstr>
      <vt:lpstr>GR - vliv na ukazatel K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Ludvík Jiří</dc:creator>
  <cp:lastModifiedBy>Korytárová Jana (2009)</cp:lastModifiedBy>
  <cp:lastPrinted>2024-06-11T09:05:52Z</cp:lastPrinted>
  <dcterms:created xsi:type="dcterms:W3CDTF">2018-12-11T07:31:06Z</dcterms:created>
  <dcterms:modified xsi:type="dcterms:W3CDTF">2024-12-11T10:26:24Z</dcterms:modified>
</cp:coreProperties>
</file>