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2270" activeTab="0"/>
  </bookViews>
  <sheets>
    <sheet name="Rozborový list výkonové normy" sheetId="1" r:id="rId1"/>
    <sheet name="RLVN - Ukázka" sheetId="2" r:id="rId2"/>
    <sheet name="Úkolový list" sheetId="3" r:id="rId3"/>
    <sheet name="Akordní úkolová mzda" sheetId="4" r:id="rId4"/>
    <sheet name="Výpočet čisté mzdy" sheetId="5" r:id="rId5"/>
    <sheet name="Data" sheetId="6" r:id="rId6"/>
  </sheets>
  <definedNames>
    <definedName name="_xlnm.Print_Area" localSheetId="3">'Akordní úkolová mzda'!$A$6:$M$33</definedName>
    <definedName name="_xlnm.Print_Area" localSheetId="0">'Rozborový list výkonové normy'!$A$6:$H$48</definedName>
    <definedName name="_xlnm.Print_Area" localSheetId="2">'Úkolový list'!$B$5:$O$36</definedName>
    <definedName name="_xlnm.Print_Area" localSheetId="4">'Výpočet čisté mzdy'!$B$5:$J$38</definedName>
  </definedNames>
  <calcPr fullCalcOnLoad="1"/>
</workbook>
</file>

<file path=xl/sharedStrings.xml><?xml version="1.0" encoding="utf-8"?>
<sst xmlns="http://schemas.openxmlformats.org/spreadsheetml/2006/main" count="1766" uniqueCount="779">
  <si>
    <t>Dělník</t>
  </si>
  <si>
    <t>Kraj:</t>
  </si>
  <si>
    <t>Jihomoravský</t>
  </si>
  <si>
    <t>Období:</t>
  </si>
  <si>
    <t>2008/3</t>
  </si>
  <si>
    <t>Sazba/hod</t>
  </si>
  <si>
    <t>Hod. průměr</t>
  </si>
  <si>
    <t>Mzda</t>
  </si>
  <si>
    <t>Odpracované hodiny</t>
  </si>
  <si>
    <t>Přepoč. hodiny</t>
  </si>
  <si>
    <t>Celkový výdělek čety:</t>
  </si>
  <si>
    <t>Kč</t>
  </si>
  <si>
    <t>Jméno</t>
  </si>
  <si>
    <t>Profese</t>
  </si>
  <si>
    <t>Celkem</t>
  </si>
  <si>
    <t>-</t>
  </si>
  <si>
    <t>Zedník</t>
  </si>
  <si>
    <t>Tesař</t>
  </si>
  <si>
    <t>Mzd. koeficient</t>
  </si>
  <si>
    <t>- doplňte -</t>
  </si>
  <si>
    <t>- vyberte -</t>
  </si>
  <si>
    <t>Položka</t>
  </si>
  <si>
    <t>Číslo Nt.</t>
  </si>
  <si>
    <t>Popis normativu</t>
  </si>
  <si>
    <t>Mj.</t>
  </si>
  <si>
    <t>Četnost</t>
  </si>
  <si>
    <t>Minut za jed.</t>
  </si>
  <si>
    <t>Popis:</t>
  </si>
  <si>
    <t>List:</t>
  </si>
  <si>
    <t>Strana:</t>
  </si>
  <si>
    <t>A</t>
  </si>
  <si>
    <t>Druh a popis práce</t>
  </si>
  <si>
    <t>B</t>
  </si>
  <si>
    <t>VÝROBNÍ PŔÍKAZ</t>
  </si>
  <si>
    <t>M.j.</t>
  </si>
  <si>
    <t>Množství</t>
  </si>
  <si>
    <t>Norma času</t>
  </si>
  <si>
    <t>Sazba Kč/m.j.</t>
  </si>
  <si>
    <t>Normo hodin</t>
  </si>
  <si>
    <t>Mzda Kč</t>
  </si>
  <si>
    <t>Podnik:</t>
  </si>
  <si>
    <t>Stav. správa:</t>
  </si>
  <si>
    <t>Stavba:</t>
  </si>
  <si>
    <t>Obj.:</t>
  </si>
  <si>
    <t>Skutečnost:</t>
  </si>
  <si>
    <t>Započetí</t>
  </si>
  <si>
    <t>Ukončení</t>
  </si>
  <si>
    <t>Betonář</t>
  </si>
  <si>
    <t>ÚKOLOVÝ LIST Č. 18</t>
  </si>
  <si>
    <r>
      <t>m</t>
    </r>
    <r>
      <rPr>
        <vertAlign val="superscript"/>
        <sz val="10"/>
        <rFont val="Arial"/>
        <family val="2"/>
      </rPr>
      <t>2</t>
    </r>
  </si>
  <si>
    <t>Přepočet na Nh</t>
  </si>
  <si>
    <t>Plán:</t>
  </si>
  <si>
    <t>Normativ času:</t>
  </si>
  <si>
    <t>Varianta:</t>
  </si>
  <si>
    <t>Sborník SČ:</t>
  </si>
  <si>
    <t>D-11-a</t>
  </si>
  <si>
    <t>D-18-a</t>
  </si>
  <si>
    <t>D-07-a</t>
  </si>
  <si>
    <t>D-16-a</t>
  </si>
  <si>
    <t>D-01-b</t>
  </si>
  <si>
    <t>D-05-a</t>
  </si>
  <si>
    <t>D-02-a</t>
  </si>
  <si>
    <t>zametanie betónovej podlahy</t>
  </si>
  <si>
    <t>rozmeranie miestnosti</t>
  </si>
  <si>
    <t>natretie bet. podlahy lepidlom</t>
  </si>
  <si>
    <t>rozvinutie nenatr. a zvinutie natr. pásov</t>
  </si>
  <si>
    <t>nameranie a narezanie pásov</t>
  </si>
  <si>
    <t>lepenie pásov itolač. podlahov.</t>
  </si>
  <si>
    <t>presné prirezanie podl. po obvode</t>
  </si>
  <si>
    <t>presné prirezanie podl. medzi pásmi</t>
  </si>
  <si>
    <r>
      <t>súčet t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časov</t>
    </r>
  </si>
  <si>
    <r>
      <t>I</t>
    </r>
    <r>
      <rPr>
        <vertAlign val="subscript"/>
        <sz val="10"/>
        <rFont val="Arial"/>
        <family val="2"/>
      </rPr>
      <t>A</t>
    </r>
  </si>
  <si>
    <t>7.955</t>
  </si>
  <si>
    <t>:60</t>
  </si>
  <si>
    <t>0.133</t>
  </si>
  <si>
    <t>1-69-1-12</t>
  </si>
  <si>
    <t>08-051</t>
  </si>
  <si>
    <t>08-052</t>
  </si>
  <si>
    <t>12-031</t>
  </si>
  <si>
    <t>X-51-b</t>
  </si>
  <si>
    <t>D-04-a</t>
  </si>
  <si>
    <t>D-02-b</t>
  </si>
  <si>
    <t>index času smenového</t>
  </si>
  <si>
    <r>
      <t>I</t>
    </r>
    <r>
      <rPr>
        <vertAlign val="subscript"/>
        <sz val="10"/>
        <rFont val="Arial"/>
        <family val="2"/>
      </rPr>
      <t>C</t>
    </r>
  </si>
  <si>
    <t>Lepenie podlahových povlakov a pásov izolačných bez podložky, výmera miestnosti od 5 do 20 m2</t>
  </si>
  <si>
    <t>Lepenie podlahových povlakov a pásov izolačných bez podložky, výmera miestnosti do 5 m2</t>
  </si>
  <si>
    <t>12-032</t>
  </si>
  <si>
    <t>m</t>
  </si>
  <si>
    <t>Z-67-a</t>
  </si>
  <si>
    <t>Voľné položenie podlahových povlakov z PVC, výmera miestnosti do 5 m2</t>
  </si>
  <si>
    <t>voľné kladenie pásov podlahoviny</t>
  </si>
  <si>
    <t>Voľné položenie podlahových povlakov z PVC, výmera miestnosti od 5 do 20 m2</t>
  </si>
  <si>
    <t>Superhrubá mzda:</t>
  </si>
  <si>
    <t>Hrubá měsíčńí mzda:</t>
  </si>
  <si>
    <t>Zdravotní pojištění:</t>
  </si>
  <si>
    <t>Sociální pojištění:</t>
  </si>
  <si>
    <t>Daň před slevami:</t>
  </si>
  <si>
    <t>Slevy na dani:</t>
  </si>
  <si>
    <t>Na poplatníka</t>
  </si>
  <si>
    <t>Slevy na dani: (ročně)</t>
  </si>
  <si>
    <t>Daň:</t>
  </si>
  <si>
    <t>Čistá měsíční mzda:</t>
  </si>
  <si>
    <t>Druhého z manželů bez přímu</t>
  </si>
  <si>
    <t>Poživatele plného invalidního důchodu</t>
  </si>
  <si>
    <t>Držitele průkazu ZTP/P</t>
  </si>
  <si>
    <t>Studujíciho</t>
  </si>
  <si>
    <t>Daňové zvýhodnění na dítě</t>
  </si>
  <si>
    <t>Daňové zvýhodnění na dítě (ZTP/P)</t>
  </si>
  <si>
    <t>Na poplatníka - starobního důchodce</t>
  </si>
  <si>
    <t>Druhého z manželů bez přímu (držitele ZTP)</t>
  </si>
  <si>
    <t>= Hrubá měsíční mzda - Daň - SaZ pojištění</t>
  </si>
  <si>
    <t>= 6,5% z Hrubé měsíční mzdy, na celé koruny nahoru</t>
  </si>
  <si>
    <t>= 4,5% z Hrubé měsíční mzdy, na celé koruny nahoru</t>
  </si>
  <si>
    <t>= 15% ze Superhrubé mzdy</t>
  </si>
  <si>
    <t>= 134% z Hrubé měsíční mzdy, na celé 100koruny nahoru</t>
  </si>
  <si>
    <t>= (dle tabulky Slevy na dani)</t>
  </si>
  <si>
    <t>Výpočet čisté mzdy:</t>
  </si>
  <si>
    <t>Rok 2010</t>
  </si>
  <si>
    <t>Rok 2011</t>
  </si>
  <si>
    <t>Daňové zvýhodnění na dítě:</t>
  </si>
  <si>
    <t>Vyberte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</si>
  <si>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</si>
  <si>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</si>
  <si>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</si>
  <si>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</si>
  <si>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</si>
  <si>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</si>
  <si>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</si>
  <si>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</si>
  <si>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</si>
  <si>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</si>
  <si>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</si>
  <si>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 kraj</t>
  </si>
  <si>
    <t>Moravskoslezský</t>
  </si>
  <si>
    <t>Akordní úkolová mzda: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</si>
  <si>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</si>
  <si>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</si>
  <si>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</si>
  <si>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</si>
  <si>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</si>
  <si>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</si>
  <si>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</si>
  <si>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</si>
  <si>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</si>
  <si>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2008/2</t>
  </si>
  <si>
    <t>2007/2</t>
  </si>
  <si>
    <t>2007/3</t>
  </si>
  <si>
    <t>2008/1</t>
  </si>
  <si>
    <t>2008/4</t>
  </si>
  <si>
    <t>2009/1</t>
  </si>
  <si>
    <t>2009/2</t>
  </si>
  <si>
    <t>2009/3</t>
  </si>
  <si>
    <t>2009/4</t>
  </si>
  <si>
    <t>2010/1</t>
  </si>
  <si>
    <t>2010/2</t>
  </si>
  <si>
    <t>Tarifní stupeň 1</t>
  </si>
  <si>
    <t>Tarifní stupeň 2</t>
  </si>
  <si>
    <t>Tarifní stupeň 3</t>
  </si>
  <si>
    <t>Tarifní stupeň 4</t>
  </si>
  <si>
    <t>Tarifní stupeň 5</t>
  </si>
  <si>
    <t>Tarifní stupeň 6</t>
  </si>
  <si>
    <t>Tarifní stupeň 7</t>
  </si>
  <si>
    <t>Stavební montážník</t>
  </si>
  <si>
    <t>Pomocný dělník</t>
  </si>
  <si>
    <t>2007/4</t>
  </si>
  <si>
    <t>Zvolené obodobí</t>
  </si>
  <si>
    <t>Zvolený kraj</t>
  </si>
  <si>
    <t>Zaměstnání</t>
  </si>
  <si>
    <t>PHA</t>
  </si>
  <si>
    <t>STR</t>
  </si>
  <si>
    <t>PLZ</t>
  </si>
  <si>
    <t>KAR</t>
  </si>
  <si>
    <t>UST</t>
  </si>
  <si>
    <t>LIB</t>
  </si>
  <si>
    <t>KRA</t>
  </si>
  <si>
    <t>PAR</t>
  </si>
  <si>
    <t>VYS</t>
  </si>
  <si>
    <t>OLO</t>
  </si>
  <si>
    <t>ZLI</t>
  </si>
  <si>
    <t>MOR</t>
  </si>
  <si>
    <t>TS1</t>
  </si>
  <si>
    <t>TS2</t>
  </si>
  <si>
    <t>TS3</t>
  </si>
  <si>
    <t>TS4</t>
  </si>
  <si>
    <t>TS5</t>
  </si>
  <si>
    <t>TS6</t>
  </si>
  <si>
    <t>TS7</t>
  </si>
  <si>
    <t>Z1</t>
  </si>
  <si>
    <t>B1</t>
  </si>
  <si>
    <t>T1</t>
  </si>
  <si>
    <t>SM1</t>
  </si>
  <si>
    <t>PD1</t>
  </si>
  <si>
    <t>Posun</t>
  </si>
  <si>
    <t>ALT</t>
  </si>
  <si>
    <t>Kraj</t>
  </si>
  <si>
    <t>Sloupec</t>
  </si>
  <si>
    <t>Prof</t>
  </si>
  <si>
    <t>PHAZ1</t>
  </si>
  <si>
    <t>PHAB1</t>
  </si>
  <si>
    <t>PHAT1</t>
  </si>
  <si>
    <t>PHASM1</t>
  </si>
  <si>
    <t>PHAPD1</t>
  </si>
  <si>
    <t>STRZ1</t>
  </si>
  <si>
    <t>STRB1</t>
  </si>
  <si>
    <t>STRT1</t>
  </si>
  <si>
    <t>STRSM1</t>
  </si>
  <si>
    <t>STRPD1</t>
  </si>
  <si>
    <t>Vlastní</t>
  </si>
  <si>
    <t>PHATS1</t>
  </si>
  <si>
    <t>PHATS2</t>
  </si>
  <si>
    <t>PHATS3</t>
  </si>
  <si>
    <t>PHATS4</t>
  </si>
  <si>
    <t>PHATS5</t>
  </si>
  <si>
    <t>PHATS6</t>
  </si>
  <si>
    <t>PHATS7</t>
  </si>
  <si>
    <t>*</t>
  </si>
  <si>
    <t>PLZZ1</t>
  </si>
  <si>
    <t>PLZB1</t>
  </si>
  <si>
    <t>PLZT1</t>
  </si>
  <si>
    <t>PLZSM1</t>
  </si>
  <si>
    <t>PLZPD1</t>
  </si>
  <si>
    <t>KARZ1</t>
  </si>
  <si>
    <t>KARB1</t>
  </si>
  <si>
    <t>KART1</t>
  </si>
  <si>
    <t>KARSM1</t>
  </si>
  <si>
    <t>KARPD1</t>
  </si>
  <si>
    <t>USTZ1</t>
  </si>
  <si>
    <t>USTB1</t>
  </si>
  <si>
    <t>USTT1</t>
  </si>
  <si>
    <t>USTSM1</t>
  </si>
  <si>
    <t>USTPD1</t>
  </si>
  <si>
    <t>LIBZ1</t>
  </si>
  <si>
    <t>LIBB1</t>
  </si>
  <si>
    <t>LIBT1</t>
  </si>
  <si>
    <t>LIBSM1</t>
  </si>
  <si>
    <t>LIBPD1</t>
  </si>
  <si>
    <t>KRAZ1</t>
  </si>
  <si>
    <t>KRAB1</t>
  </si>
  <si>
    <t>KRAT1</t>
  </si>
  <si>
    <t>KRASM1</t>
  </si>
  <si>
    <t>KRAPD1</t>
  </si>
  <si>
    <t>PARZ1</t>
  </si>
  <si>
    <t>PARB1</t>
  </si>
  <si>
    <t>PART1</t>
  </si>
  <si>
    <t>PARSM1</t>
  </si>
  <si>
    <t>PARPD1</t>
  </si>
  <si>
    <t>VYSZ1</t>
  </si>
  <si>
    <t>VYSB1</t>
  </si>
  <si>
    <t>VYST1</t>
  </si>
  <si>
    <t>VYSSM1</t>
  </si>
  <si>
    <t>VYSPD1</t>
  </si>
  <si>
    <t>JIC</t>
  </si>
  <si>
    <t>JIM</t>
  </si>
  <si>
    <t>JICZ1</t>
  </si>
  <si>
    <t>JICB1</t>
  </si>
  <si>
    <t>JICT1</t>
  </si>
  <si>
    <t>JICSM1</t>
  </si>
  <si>
    <t>JICPD1</t>
  </si>
  <si>
    <t>JIMZ1</t>
  </si>
  <si>
    <t>JIMB1</t>
  </si>
  <si>
    <t>JIMT1</t>
  </si>
  <si>
    <t>JIMSM1</t>
  </si>
  <si>
    <t>JIMPD1</t>
  </si>
  <si>
    <t>OLOZ1</t>
  </si>
  <si>
    <t>OLOB1</t>
  </si>
  <si>
    <t>OLOT1</t>
  </si>
  <si>
    <t>OLOSM1</t>
  </si>
  <si>
    <t>OLOPD1</t>
  </si>
  <si>
    <t>ZLIZ1</t>
  </si>
  <si>
    <t>ZLIB1</t>
  </si>
  <si>
    <t>ZLIT1</t>
  </si>
  <si>
    <t>ZLISM1</t>
  </si>
  <si>
    <t>ZLIPD1</t>
  </si>
  <si>
    <t>MORZ1</t>
  </si>
  <si>
    <t>MORB1</t>
  </si>
  <si>
    <t>MORT1</t>
  </si>
  <si>
    <t>MORSM1</t>
  </si>
  <si>
    <t>MORPD1</t>
  </si>
  <si>
    <t>Výsledek</t>
  </si>
  <si>
    <t>V</t>
  </si>
  <si>
    <t>VV</t>
  </si>
  <si>
    <t>Ta</t>
  </si>
  <si>
    <t>Tarifní stupeň</t>
  </si>
  <si>
    <t>Kč/hod</t>
  </si>
  <si>
    <t>PHAV</t>
  </si>
  <si>
    <t>STRTS1</t>
  </si>
  <si>
    <t>STRTS2</t>
  </si>
  <si>
    <t>STRTS3</t>
  </si>
  <si>
    <t>STRTS4</t>
  </si>
  <si>
    <t>STRTS5</t>
  </si>
  <si>
    <t>STRTS6</t>
  </si>
  <si>
    <t>STRTS7</t>
  </si>
  <si>
    <t>STRV</t>
  </si>
  <si>
    <t>JICTS1</t>
  </si>
  <si>
    <t>JICTS2</t>
  </si>
  <si>
    <t>JICTS3</t>
  </si>
  <si>
    <t>JICTS4</t>
  </si>
  <si>
    <t>JICTS5</t>
  </si>
  <si>
    <t>JICTS6</t>
  </si>
  <si>
    <t>JICTS7</t>
  </si>
  <si>
    <t>JICV</t>
  </si>
  <si>
    <t>PLZTS1</t>
  </si>
  <si>
    <t>PLZTS2</t>
  </si>
  <si>
    <t>PLZTS3</t>
  </si>
  <si>
    <t>PLZTS4</t>
  </si>
  <si>
    <t>PLZTS5</t>
  </si>
  <si>
    <t>PLZTS6</t>
  </si>
  <si>
    <t>PLZTS7</t>
  </si>
  <si>
    <t>PLZV</t>
  </si>
  <si>
    <t>KARTS1</t>
  </si>
  <si>
    <t>KARTS2</t>
  </si>
  <si>
    <t>KARTS3</t>
  </si>
  <si>
    <t>KARTS4</t>
  </si>
  <si>
    <t>KARTS5</t>
  </si>
  <si>
    <t>KARTS6</t>
  </si>
  <si>
    <t>KARTS7</t>
  </si>
  <si>
    <t>KARV</t>
  </si>
  <si>
    <t>USTTS1</t>
  </si>
  <si>
    <t>USTTS2</t>
  </si>
  <si>
    <t>USTTS3</t>
  </si>
  <si>
    <t>USTTS4</t>
  </si>
  <si>
    <t>USTTS5</t>
  </si>
  <si>
    <t>USTTS6</t>
  </si>
  <si>
    <t>USTTS7</t>
  </si>
  <si>
    <t>USTV</t>
  </si>
  <si>
    <t>LIBTS1</t>
  </si>
  <si>
    <t>LIBTS2</t>
  </si>
  <si>
    <t>LIBTS3</t>
  </si>
  <si>
    <t>LIBTS4</t>
  </si>
  <si>
    <t>LIBTS5</t>
  </si>
  <si>
    <t>LIBTS6</t>
  </si>
  <si>
    <t>LIBTS7</t>
  </si>
  <si>
    <t>LIBV</t>
  </si>
  <si>
    <t>KRATS1</t>
  </si>
  <si>
    <t>KRATS2</t>
  </si>
  <si>
    <t>KRATS3</t>
  </si>
  <si>
    <t>KRATS4</t>
  </si>
  <si>
    <t>KRATS5</t>
  </si>
  <si>
    <t>KRATS6</t>
  </si>
  <si>
    <t>KRATS7</t>
  </si>
  <si>
    <t>KRAV</t>
  </si>
  <si>
    <t>PARTS1</t>
  </si>
  <si>
    <t>PARTS2</t>
  </si>
  <si>
    <t>PARTS3</t>
  </si>
  <si>
    <t>PARTS4</t>
  </si>
  <si>
    <t>PARTS5</t>
  </si>
  <si>
    <t>PARTS6</t>
  </si>
  <si>
    <t>PARTS7</t>
  </si>
  <si>
    <t>PARV</t>
  </si>
  <si>
    <t>VYSTS1</t>
  </si>
  <si>
    <t>VYSTS2</t>
  </si>
  <si>
    <t>VYSTS3</t>
  </si>
  <si>
    <t>VYSTS4</t>
  </si>
  <si>
    <t>VYSTS5</t>
  </si>
  <si>
    <t>VYSTS6</t>
  </si>
  <si>
    <t>VYSTS7</t>
  </si>
  <si>
    <t>VYSV</t>
  </si>
  <si>
    <t>JIMTS1</t>
  </si>
  <si>
    <t>JIMTS2</t>
  </si>
  <si>
    <t>JIMTS3</t>
  </si>
  <si>
    <t>JIMTS4</t>
  </si>
  <si>
    <t>JIMTS5</t>
  </si>
  <si>
    <t>JIMTS6</t>
  </si>
  <si>
    <t>JIMTS7</t>
  </si>
  <si>
    <t>JIMV</t>
  </si>
  <si>
    <t>OLOTS1</t>
  </si>
  <si>
    <t>OLOTS2</t>
  </si>
  <si>
    <t>OLOTS3</t>
  </si>
  <si>
    <t>OLOTS4</t>
  </si>
  <si>
    <t>OLOTS5</t>
  </si>
  <si>
    <t>OLOTS6</t>
  </si>
  <si>
    <t>OLOTS7</t>
  </si>
  <si>
    <t>OLOV</t>
  </si>
  <si>
    <t>ZLITS1</t>
  </si>
  <si>
    <t>ZLITS2</t>
  </si>
  <si>
    <t>ZLITS3</t>
  </si>
  <si>
    <t>ZLITS4</t>
  </si>
  <si>
    <t>ZLITS5</t>
  </si>
  <si>
    <t>ZLITS6</t>
  </si>
  <si>
    <t>ZLITS7</t>
  </si>
  <si>
    <t>ZLIV</t>
  </si>
  <si>
    <t>MORTS1</t>
  </si>
  <si>
    <t>MORTS2</t>
  </si>
  <si>
    <t>MORTS3</t>
  </si>
  <si>
    <t>MORTS4</t>
  </si>
  <si>
    <t>MORTS5</t>
  </si>
  <si>
    <t>MORTS6</t>
  </si>
  <si>
    <t>MORTS7</t>
  </si>
  <si>
    <t>MORV</t>
  </si>
  <si>
    <t>VTS1</t>
  </si>
  <si>
    <t>VTS2</t>
  </si>
  <si>
    <t>VTS3</t>
  </si>
  <si>
    <t>VTS4</t>
  </si>
  <si>
    <t>VTS5</t>
  </si>
  <si>
    <t>VTS6</t>
  </si>
  <si>
    <t>VTS7</t>
  </si>
  <si>
    <t>VZ1</t>
  </si>
  <si>
    <t>VB1</t>
  </si>
  <si>
    <t>VT1</t>
  </si>
  <si>
    <t>VSM1</t>
  </si>
  <si>
    <t>VPD1</t>
  </si>
  <si>
    <t>Seznamy</t>
  </si>
  <si>
    <t>Dělníků</t>
  </si>
  <si>
    <t>Úkolový list:</t>
  </si>
  <si>
    <t>A-01-a</t>
  </si>
  <si>
    <t>A-02-a</t>
  </si>
  <si>
    <t>A-03-a</t>
  </si>
  <si>
    <t>A-04-a</t>
  </si>
  <si>
    <t>m2</t>
  </si>
  <si>
    <t>vědro</t>
  </si>
  <si>
    <t>ks</t>
  </si>
  <si>
    <t>očištění podkladu pro zdivo</t>
  </si>
  <si>
    <t>navlhčení podkladu vodou</t>
  </si>
  <si>
    <t>polití cihel vodou - vědrem</t>
  </si>
  <si>
    <t>rozmístění truhlíků</t>
  </si>
  <si>
    <t>B-01-a</t>
  </si>
  <si>
    <t>B-02-a</t>
  </si>
  <si>
    <t>B-03-a</t>
  </si>
  <si>
    <t>B-04-a</t>
  </si>
  <si>
    <t>B-05-a</t>
  </si>
  <si>
    <t>B-06-a</t>
  </si>
  <si>
    <t>B-07-a</t>
  </si>
  <si>
    <t>B-08-a</t>
  </si>
  <si>
    <t>proměření a založení stěn v tlouštce přes 15 cm podle stavebních výkresů</t>
  </si>
  <si>
    <t>proměření a založení stěn v tlouštce do 15 cm podle stavebních výkresů</t>
  </si>
  <si>
    <t>provážení výškových bodů</t>
  </si>
  <si>
    <t>tažení komínových a ventilačních špalků</t>
  </si>
  <si>
    <t>vložení drenážních a azbestocementových trubek do komínových nebo ventilačních těles</t>
  </si>
  <si>
    <t>rozepsání jednotlivých řad na lať pro konstrukční výšku podlaží</t>
  </si>
  <si>
    <t>provažování svisle olovnicí hran a koutů</t>
  </si>
  <si>
    <t>natažení šňůry</t>
  </si>
  <si>
    <t>C</t>
  </si>
  <si>
    <t>C-01-a</t>
  </si>
  <si>
    <t>C-01-b</t>
  </si>
  <si>
    <t>C-02-a</t>
  </si>
  <si>
    <t>C-03-a</t>
  </si>
  <si>
    <t>C-04-a</t>
  </si>
  <si>
    <t>C-10-a</t>
  </si>
  <si>
    <t>m3</t>
  </si>
  <si>
    <t>zdivo z přírodního kamene, nelícované včetně založení, kámen neopracovaný</t>
  </si>
  <si>
    <t>zdivo z přírodního kamene, nelícované včetně založení, kámen opracovaný</t>
  </si>
  <si>
    <t>úprava líce zdiva pod omítku, včetně přisekání kamenů</t>
  </si>
  <si>
    <t>úprava líce zdiva režného, včetně přisekání kamenů</t>
  </si>
  <si>
    <t>zatření malty na poslední vrstvě při ukončení zdiva</t>
  </si>
  <si>
    <t>spárování zdiva</t>
  </si>
  <si>
    <t>D</t>
  </si>
  <si>
    <t>OBKLADOVÉ ZDIVO KAMENNÉ</t>
  </si>
  <si>
    <t>ZDIVO Z PŘÍRODNÍHO KAMENE</t>
  </si>
  <si>
    <t>NORMATIVY VŠEOBECNĚ PLATNÉ</t>
  </si>
  <si>
    <t>PRÁCE ZEDNICKÉ</t>
  </si>
  <si>
    <t>D-01-a</t>
  </si>
  <si>
    <t>D-01-c</t>
  </si>
  <si>
    <t>D-01-d</t>
  </si>
  <si>
    <t>D-01-e</t>
  </si>
  <si>
    <t>D-01-f</t>
  </si>
  <si>
    <t>úprava líce zdiva režného včetně přisekání kamenů - kámen tvrdý</t>
  </si>
  <si>
    <t>D-03-a</t>
  </si>
  <si>
    <t>úprava líce zdiva režného včetně přisekání kamenů - kámen měkký</t>
  </si>
  <si>
    <t>obklad zdiva z kamene opracovaného včetně založení do tl. 25cm - režné</t>
  </si>
  <si>
    <t>obklad zdiva z kamene opracovaného včetně založení do tl. 25cm - kyklopské</t>
  </si>
  <si>
    <t>obklad zdiva z kamene opracovaného včetně založení do tl. 25cm - řádkové hrubé</t>
  </si>
  <si>
    <t>obklad zdiva z kamene opracovaného včetně založení do tl. 25cm - řádkové čisté</t>
  </si>
  <si>
    <t>obklad zdiva z kamene opracovaného včetně založení do tl. 25cm - řádkové svislé provázané hrubé</t>
  </si>
  <si>
    <t>obklad zdiva z kamene opracovaného včetně založení do tl. 25cm - řádkové svislé provázané čisté</t>
  </si>
  <si>
    <t>D-10-a</t>
  </si>
  <si>
    <t>D-10-b</t>
  </si>
  <si>
    <t>D-10-c</t>
  </si>
  <si>
    <t>D-10-d</t>
  </si>
  <si>
    <t>D-10-e</t>
  </si>
  <si>
    <t>D-10-f</t>
  </si>
  <si>
    <t>spárování zdiva - režné</t>
  </si>
  <si>
    <t>spárování zdiva - kyklopské</t>
  </si>
  <si>
    <t>spárování zdiva - řádkové hrubé</t>
  </si>
  <si>
    <t>spárování zdiva - řádkové čisté</t>
  </si>
  <si>
    <t>spárování zdiva - řádkové svislé provázané hrubé</t>
  </si>
  <si>
    <t>spárování zdiva - řádkové svislé provázané čisté</t>
  </si>
  <si>
    <t>E</t>
  </si>
  <si>
    <t>E-01-a</t>
  </si>
  <si>
    <t>rozprostření malty cementové pod ložnou plochu kvádrů, osazení, natažení šňůry</t>
  </si>
  <si>
    <t>ZDIVO KAMENNÉ Z KVÁRDŮ</t>
  </si>
  <si>
    <t>E-02-a</t>
  </si>
  <si>
    <t>E-02-b</t>
  </si>
  <si>
    <t>E-02-c</t>
  </si>
  <si>
    <t>E-02-d</t>
  </si>
  <si>
    <t>E-02-e</t>
  </si>
  <si>
    <t>zalití svislých spár cementovou maltou</t>
  </si>
  <si>
    <t>E-03-a</t>
  </si>
  <si>
    <t>E-04-a</t>
  </si>
  <si>
    <t>na plechy: osazení plechu, tloušťka plechu 2mm</t>
  </si>
  <si>
    <t>F</t>
  </si>
  <si>
    <t>ZDIVO Z CIHEL TL. PŘES 15 CM</t>
  </si>
  <si>
    <t>PRÁCE PŘÍPRAVNÉ</t>
  </si>
  <si>
    <t>F-01-a</t>
  </si>
  <si>
    <t>osazení kvádrů včetně přiseknutí opracovaných kamennů, provážení kvádrů do polohy vodorovné i svislé, obsah kvádrů 0,1m3</t>
  </si>
  <si>
    <t>osazení kvádrů včetně přiseknutí opracovaných kamennů, provážení kvádrů do polohy vodorovné i svislé, obsah kvádrů 0,15m3</t>
  </si>
  <si>
    <t>osazení kvádrů včetně přiseknutí opracovaných kamennů, provážení kvádrů do polohy vodorovné i svislé, obsah kvádrů 0,2m3</t>
  </si>
  <si>
    <t>osazení kvádrů včetně přiseknutí opracovaných kamennů, provážení kvádrů do polohy vodorovné i svislé, obsah kvádrů 0,30m3</t>
  </si>
  <si>
    <t>osazení kvádrů včetně přiseknutí opracovaných kamennů, provážení kvádrů do polohy vodorovné i svislé, obsah kvádrů do 0,50m3</t>
  </si>
  <si>
    <t>rozprostření malty v tlouštce 1,5 cm pod ložnou plochu cihel a přemístění šňůry</t>
  </si>
  <si>
    <t>F-02-b</t>
  </si>
  <si>
    <t>F-02-a</t>
  </si>
  <si>
    <t>F-02-c</t>
  </si>
  <si>
    <t>F-02-d</t>
  </si>
  <si>
    <t>F-02-e</t>
  </si>
  <si>
    <t>F-02-f</t>
  </si>
  <si>
    <t>F-03-a</t>
  </si>
  <si>
    <t>F-03-b</t>
  </si>
  <si>
    <t>F-03-c</t>
  </si>
  <si>
    <t>F-03-d</t>
  </si>
  <si>
    <t>F-03-e</t>
  </si>
  <si>
    <t>F-03-f</t>
  </si>
  <si>
    <t>zalití spár, rozměry cihel v cm 24/11,5/11,3</t>
  </si>
  <si>
    <t>zalití spár, rozměry cihel v cm 24/17,5/11,3</t>
  </si>
  <si>
    <t>zalití spár, rozměry cihel v cm 25/12/6,5</t>
  </si>
  <si>
    <t>zalití spár, rozměry cihel v cm 29/14/6,5</t>
  </si>
  <si>
    <t>zalití spár, rozměry cihel v cm 29/24/11,3</t>
  </si>
  <si>
    <t>zalití spár, rozměry cihel v cm 24/14/14</t>
  </si>
  <si>
    <t>F-04-a</t>
  </si>
  <si>
    <t>F-04-b</t>
  </si>
  <si>
    <t>F-04-c</t>
  </si>
  <si>
    <t>F-04-d</t>
  </si>
  <si>
    <t>F-04-e</t>
  </si>
  <si>
    <t>F-04-f</t>
  </si>
  <si>
    <t>sekání cihel, rozměry cihel v cm 24/11,5/11,3</t>
  </si>
  <si>
    <t>sekání cihel, rozměry cihel v cm 24/17,5/11,3</t>
  </si>
  <si>
    <t>sekání cihel, rozměry cihel v cm 25/12/6,5</t>
  </si>
  <si>
    <t>sekání cihel, rozměry cihel v cm 29/14/6,5</t>
  </si>
  <si>
    <t>sekání cihel, rozměry cihel v cm 29/24/11,3</t>
  </si>
  <si>
    <t>sekání cihel, rozměry cihel v cm 24/14/14</t>
  </si>
  <si>
    <t>F-05-a</t>
  </si>
  <si>
    <t>úprava líce zdiva pro spárování včetně vybrání cihel</t>
  </si>
  <si>
    <t>F-06-a</t>
  </si>
  <si>
    <t>osazení lišty a vyjmutí</t>
  </si>
  <si>
    <t>F-07-a</t>
  </si>
  <si>
    <t>vyzdení vystupující nebo ustupující vrstvy cihel rovné</t>
  </si>
  <si>
    <t>F-08-a</t>
  </si>
  <si>
    <t xml:space="preserve">vyzdení vystupující nebo ustupující vrstvy s přisekéním cihel </t>
  </si>
  <si>
    <t>F-09-a</t>
  </si>
  <si>
    <t>šikmé přisekání cihel při zdění štítů a čel střech</t>
  </si>
  <si>
    <t>F-10-a</t>
  </si>
  <si>
    <t>G</t>
  </si>
  <si>
    <t>ZDIVO Z TVÁRNIC</t>
  </si>
  <si>
    <t>G-02-a</t>
  </si>
  <si>
    <t>kladení tvárnic včetně namaltování styčných ploch na tvárnici, 14/44/21,5</t>
  </si>
  <si>
    <t>kladení tvárnic včetně namaltování styčných ploch na tvárnici, 29/44/21,5</t>
  </si>
  <si>
    <t>kladení tvárnic včetně namaltování styčných ploch na tvárnici, 36,5/24/24</t>
  </si>
  <si>
    <t>kladení tvárnic včetně namaltování styčných ploch na tvárnici, 29/21,5/14</t>
  </si>
  <si>
    <t>kladení tvárnic včetně namaltování styčných ploch na tvárnici, 39,5/29,8/24</t>
  </si>
  <si>
    <t>kladení tvárnic včetně namaltování styčných ploch na tvárnici, 49/24/14</t>
  </si>
  <si>
    <t>kladení tvárnic včetně namaltování styčných ploch na tvárnici, 40/30/23,5</t>
  </si>
  <si>
    <t>kladení tvárnic včetně namaltování styčných ploch na tvárnici, 50/25/25</t>
  </si>
  <si>
    <t>kladení tvárnic včetně namaltování styčných ploch na tvárnici, 60/30/25</t>
  </si>
  <si>
    <t>G-02-b</t>
  </si>
  <si>
    <t>G-02-c</t>
  </si>
  <si>
    <t>G-02-d</t>
  </si>
  <si>
    <t>G-02-e</t>
  </si>
  <si>
    <t>G-02-f</t>
  </si>
  <si>
    <t>G-02-g</t>
  </si>
  <si>
    <t>G-02-h</t>
  </si>
  <si>
    <t>G-02-i</t>
  </si>
  <si>
    <t>G-04-a</t>
  </si>
  <si>
    <t>G-04-b</t>
  </si>
  <si>
    <t>G-04-c</t>
  </si>
  <si>
    <t>G-04-d</t>
  </si>
  <si>
    <t>G-04-e</t>
  </si>
  <si>
    <t>G-04-f</t>
  </si>
  <si>
    <t>G-04-g</t>
  </si>
  <si>
    <t>G-04-h</t>
  </si>
  <si>
    <t>G-04-i</t>
  </si>
  <si>
    <t>půlení tvárnic, 14/44/21,5</t>
  </si>
  <si>
    <t>půlení tvárnic, 29/44/21,5</t>
  </si>
  <si>
    <t>půlení tvárnic, 36,5/24/24</t>
  </si>
  <si>
    <t>půlení tvárnic, 29/21,5/14</t>
  </si>
  <si>
    <t>půlení tvárnic, 39,5/29,8/24</t>
  </si>
  <si>
    <t>půlení tvárnic, 49/24/14</t>
  </si>
  <si>
    <t>půlení tvárnic, 40/30/23,5</t>
  </si>
  <si>
    <t>půlení tvárnic, 50/25/25</t>
  </si>
  <si>
    <t>půlení tvárnic, 60/30/25</t>
  </si>
  <si>
    <t>H</t>
  </si>
  <si>
    <t>ZDIVO PŘÍČEK Z CIHEL A PŘÍČKOVEK</t>
  </si>
  <si>
    <t>H-01-a</t>
  </si>
  <si>
    <t>rozprostření malty pod ložnou plochu a natažení šňůry</t>
  </si>
  <si>
    <t>H-02-a</t>
  </si>
  <si>
    <t>kladení cihel a příčkovek vč. maltování styčné plochy, 33/20/3,5</t>
  </si>
  <si>
    <t>H-02-b</t>
  </si>
  <si>
    <t>H-02-c</t>
  </si>
  <si>
    <t>H-02-d</t>
  </si>
  <si>
    <t>H-02-e</t>
  </si>
  <si>
    <t>H-02-f</t>
  </si>
  <si>
    <t>H-02-g</t>
  </si>
  <si>
    <t>H-02-h</t>
  </si>
  <si>
    <t>H-02-i</t>
  </si>
  <si>
    <t>kladení cihel a příčkovek vč. maltování styčné plochy, 33/20/6,5</t>
  </si>
  <si>
    <t>kladení cihel a příčkovek vč. maltování styčné plochy, 40/20/3,5</t>
  </si>
  <si>
    <t>kladení cihel a příčkovek vč. maltování styčné plochy, 24/11,5/6,5</t>
  </si>
  <si>
    <t>kladení cihel a příčkovek vč. maltování styčné plochy, 24/11,5/5,5</t>
  </si>
  <si>
    <t>kladení cihel a příčkovek vč. maltování styčné plochy, 24/11,5/11,3</t>
  </si>
  <si>
    <t>kladení cihel a příčkovek vč. maltování styčné plochy, 25/12/6,5</t>
  </si>
  <si>
    <t>kladení cihel a příčkovek vč. maltování styčné plochy, 29/14/6,5</t>
  </si>
  <si>
    <t>kladení cihel a příčkovek vč. maltování styčné plochy, 29/14/14</t>
  </si>
  <si>
    <t>H-04-a</t>
  </si>
  <si>
    <t>H-04-b</t>
  </si>
  <si>
    <t>H-04-c</t>
  </si>
  <si>
    <t>H-04-d</t>
  </si>
  <si>
    <t>H-04-e</t>
  </si>
  <si>
    <t>H-04-f</t>
  </si>
  <si>
    <t>H-04-g</t>
  </si>
  <si>
    <t>H-04-h</t>
  </si>
  <si>
    <t>H-04-i</t>
  </si>
  <si>
    <t>sekání cihel a příčkovek, 33/20/3,5</t>
  </si>
  <si>
    <t>sekání cihel a příčkovek, 33/20/6,5</t>
  </si>
  <si>
    <t>sekání cihel a příčkovek, 40/20/3,5</t>
  </si>
  <si>
    <t>sekání cihel a příčkovek, 24/11,5/6,5</t>
  </si>
  <si>
    <t>sekání cihel a příčkovek, 24/11,5/5,5</t>
  </si>
  <si>
    <t>sekání cihel a příčkovek, 24/11,5/11,3</t>
  </si>
  <si>
    <t>sekání cihel a příčkovek, 25/12/6,5</t>
  </si>
  <si>
    <t>sekání cihel a příčkovek, 29/14/6,5</t>
  </si>
  <si>
    <t>sekání cihel a příčkovek, 29/14/14</t>
  </si>
  <si>
    <t>H-11-a</t>
  </si>
  <si>
    <t>montáž a demontáž rámu nebo roštu</t>
  </si>
  <si>
    <t>H-12-a</t>
  </si>
  <si>
    <t>ukládání páskové oceli</t>
  </si>
  <si>
    <t>H-13-a</t>
  </si>
  <si>
    <t>očištění zárubně při zdivu</t>
  </si>
  <si>
    <t>71 - PRÁCE ZEDNICKÉ</t>
  </si>
  <si>
    <t>A - PRÁCE PŘÍPRAVNÉ</t>
  </si>
  <si>
    <t>B - NORMATIVY VŠEOBECNĚ PLATNÉ</t>
  </si>
  <si>
    <t>C - ZDIVO Z PŘÍRODNÍHO KAMENE</t>
  </si>
  <si>
    <t>D - OBKLADOVÉ ZDIVO KAMENNÉ</t>
  </si>
  <si>
    <t>E - ZDIVO KAMENNÉ Z KVÁRDŮ</t>
  </si>
  <si>
    <t>F- ZDIVO Z CIHEL TL. PŘES 15 CM</t>
  </si>
  <si>
    <t>G - ZDIVO Z TVÁRNIC</t>
  </si>
  <si>
    <t>H - ZDIVO PŘÍČEK Z CIHEL A PŘÍČKOVEK</t>
  </si>
  <si>
    <t>Rozborový list výkonové normy</t>
  </si>
  <si>
    <t>F - ZDIVO Z CIHEL TL. PŘES 15 CM</t>
  </si>
  <si>
    <t>Číslo Nt. - Popis normativu</t>
  </si>
  <si>
    <r>
      <t>t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čas celkem</t>
    </r>
  </si>
  <si>
    <t>Z</t>
  </si>
  <si>
    <t>INDEX ČASU SMĚNOVÉHO</t>
  </si>
  <si>
    <t>Z-62-a</t>
  </si>
  <si>
    <t>Index času směnového</t>
  </si>
  <si>
    <r>
      <t>I</t>
    </r>
    <r>
      <rPr>
        <vertAlign val="subscript"/>
        <sz val="10"/>
        <rFont val="Arial"/>
        <family val="2"/>
      </rPr>
      <t>c</t>
    </r>
  </si>
  <si>
    <t>Z - INDEX ČASU SMĚNOVÉHO</t>
  </si>
  <si>
    <t>F-11-a</t>
  </si>
  <si>
    <t>dotažení pod rám konstrukce</t>
  </si>
  <si>
    <t>Popis</t>
  </si>
  <si>
    <t>index časov na zvláštny oddych</t>
  </si>
  <si>
    <t>mj</t>
  </si>
  <si>
    <t>sborník</t>
  </si>
  <si>
    <t>varianta</t>
  </si>
  <si>
    <t>01-011</t>
  </si>
  <si>
    <t>Sborník Nt. č.:</t>
  </si>
  <si>
    <t>076</t>
  </si>
  <si>
    <t>Sborník ZVN 83:</t>
  </si>
  <si>
    <t>ZVN</t>
  </si>
  <si>
    <t>1-07-1-12</t>
  </si>
  <si>
    <t>03-011</t>
  </si>
  <si>
    <t>03-014</t>
  </si>
  <si>
    <t>03-024</t>
  </si>
  <si>
    <t>03-021</t>
  </si>
  <si>
    <t>03-025</t>
  </si>
  <si>
    <t>04-011</t>
  </si>
  <si>
    <t>04-021</t>
  </si>
  <si>
    <t>04-041</t>
  </si>
  <si>
    <t>04-071</t>
  </si>
  <si>
    <t>04-072</t>
  </si>
  <si>
    <t>04-081</t>
  </si>
  <si>
    <t>04-082</t>
  </si>
  <si>
    <t>05-011</t>
  </si>
  <si>
    <t>kladení cihel na vazbu, rozměry cihel v cm 24/11,5/11,3</t>
  </si>
  <si>
    <t>kladení cihel na vazbu, rozměry cihel v cm 24/17,5/11,3</t>
  </si>
  <si>
    <t>kladení cihel na vazbu, rozměry cihel v cm 25/12/6,5</t>
  </si>
  <si>
    <t>kladení cihel na vazbu, rozměry cihel v cm 29/14/6,5</t>
  </si>
  <si>
    <t>kladení cihel na vazbu, rozměry cihel v cm 29/24/11,3</t>
  </si>
  <si>
    <t>kladení cihel na vazbu, rozměry cihel v cm 24/14/14</t>
  </si>
  <si>
    <t>05-021</t>
  </si>
  <si>
    <t>06-011</t>
  </si>
  <si>
    <t>06-021</t>
  </si>
  <si>
    <t>06-031</t>
  </si>
  <si>
    <t>06-051</t>
  </si>
  <si>
    <t>06-061</t>
  </si>
  <si>
    <t>07-012</t>
  </si>
  <si>
    <t>07-013</t>
  </si>
  <si>
    <t>07-071</t>
  </si>
  <si>
    <t>07-081</t>
  </si>
  <si>
    <t>08-011</t>
  </si>
  <si>
    <t>08-031</t>
  </si>
  <si>
    <t>20-041</t>
  </si>
  <si>
    <t>Úprava líce zdiva nadzákladového z lomového kamene neopracovaného (C,Z)</t>
  </si>
  <si>
    <t>Úprava líce zdiva režného, nadzákladového z lomového kamene opracovaného (C,Z)</t>
  </si>
  <si>
    <t>Spárování zdiva nadzákladového, z lomového kamene (D,Z)</t>
  </si>
  <si>
    <t>Zdivo obkladové z lomového kamene - kyklopské (A,B,C,D,Z)</t>
  </si>
  <si>
    <t>Zdivo základových pásů z lomového kamene neopracovaného na MV nebo MVC (A,B,C,Z)</t>
  </si>
  <si>
    <t>Zdivo nadzákladové z lomového kamene neopracevaného pod omítku na MVC a MC (A,B,C,Z)</t>
  </si>
  <si>
    <t>Zdivo nadzákladové - režné, z lomového kamene opracovaného na MVC nebo MC (A,B,C,Z)</t>
  </si>
  <si>
    <t>Režné zdivo nadzákladové z lomového kamene neopracovaného jednostranně lícovaného (A,B,C,Z)</t>
  </si>
  <si>
    <t>Režné zdivo nadzákladové z lomového kamene nezpracovaného, jednostranně lícovaného (A,B,C,Z)</t>
  </si>
  <si>
    <t>Režné zdivo nadzákladové z kamene neopracovaného oboustranně lícovaného (A,B,C,Z)</t>
  </si>
  <si>
    <t>Spárování zdiva - zdivo kyklopské (D,Z)</t>
  </si>
  <si>
    <t>Zdivo obkladové hrubé, svisle provazované - tvrdý kámen (A,B,C,D,Z)</t>
  </si>
  <si>
    <t>Spárování zdiva - zdivo obkladové, řádkové, svisle provazované (D,Z)</t>
  </si>
  <si>
    <t>Založení zdi všech druhů (A,B,F,Z)</t>
  </si>
  <si>
    <t>Založení příčky z cihel a příčkovek (A,B,H,Z)</t>
  </si>
  <si>
    <t>Zdivo cihelné nosné pod omítku na MV, MVC, z cihel 29/14/6,5 cm (A,B,F,Z)</t>
  </si>
  <si>
    <t>Zdivo cihelné nosné pod omítku na MV, MVC, z cihel 25/15/6,5 cm (A,B,F,Z)</t>
  </si>
  <si>
    <t>Zdivo cihelné nosné pod omítku na MV, MVC, z cihel 24/11,5/11,3 cm (A,B,F,Z)</t>
  </si>
  <si>
    <t>Zdivo cihelné nosné pod omítku na MV, MVC, z cihel 29/24/11,3 cm (A,B,F,Z)</t>
  </si>
  <si>
    <t>Spárování režného zdiva (F,Z)</t>
  </si>
  <si>
    <t>Úprava líce režného zdiva (F,Z)</t>
  </si>
  <si>
    <t>Režné zdivo cihelné nosné na MC z cihel 25/12/6,5 cm (A,B,F,Z)</t>
  </si>
  <si>
    <t>Režné zdivo cihelné nosné na MC z cihel 24/11,5/11,3 cm (A,B,F,Z)</t>
  </si>
  <si>
    <t>Zdivo cihelné výplňové z cihel 29/14/6,5 cm (A,B,F,Z)</t>
  </si>
  <si>
    <t>Zdivo cihelné výplňové z cihel 29/11,5/11,3 cm (A,B,F,Z)</t>
  </si>
  <si>
    <t>Příčky jednoduché z příčkovek cihly 39/20/6,5 cm  (A,B,H,Z)</t>
  </si>
  <si>
    <t>Alt. Výsl.</t>
  </si>
  <si>
    <t>- Vyberte -</t>
  </si>
  <si>
    <t>Maximální limit pro daňový bonus (ročně)</t>
  </si>
  <si>
    <t>Zadání:</t>
  </si>
  <si>
    <t xml:space="preserve">Vypočítejte čistou měsíční mzdu dělníka z listu "Akordní úkolová mzda". Vypočet proveďte pro rok 2010 a 2011. </t>
  </si>
  <si>
    <t>Návod:</t>
  </si>
  <si>
    <t>Sestavte rozborový list výkonové normy využitím normativů časů.</t>
  </si>
  <si>
    <t>Položky s modrým pozadím můžete upravovat.</t>
  </si>
  <si>
    <t>BUDE SKRYTO</t>
  </si>
  <si>
    <t>PŘEHLED NORMATIVŮ ČASU VYBRANÝCH ČÁSTI SBORNÍKU 071</t>
  </si>
  <si>
    <t>Polštáře zhutněné pod základy ze štěrkopísku netříděného</t>
  </si>
  <si>
    <t>Zřízení bednění stěn základových pásů</t>
  </si>
  <si>
    <t>Základové pásy z betonu tř. C 16/20</t>
  </si>
  <si>
    <t>Odstranění bednění stěn základových pásů</t>
  </si>
  <si>
    <t>Zásyp jam, šachet rýh nebo kolem objektů sypaninou se zhutněním</t>
  </si>
  <si>
    <t>Výztuž základových desek svařovanými sítěmi Kari</t>
  </si>
  <si>
    <t>t</t>
  </si>
  <si>
    <t>Základové desky ze ŽB tř. C 16/20</t>
  </si>
  <si>
    <t>Provedení izolace proti zemní vlhkosti vodorovné za studena lakem asfaltovým</t>
  </si>
  <si>
    <t>Provedení izolace proti tlakové vodě vodorovné přitavením pásu NAIP</t>
  </si>
  <si>
    <t>Zdivo nosné vnější POROTHERM P+D tl 440 mm pevnosti P 15 na MC</t>
  </si>
  <si>
    <t>Zdivo nosné vnitřní POROTHERM P+D tl 300 mm pevnosti P 15 na MVC</t>
  </si>
  <si>
    <t>Ztužující pásy a věnce ze ŽB tř. C 16/20</t>
  </si>
  <si>
    <t>Zřízení bednění ztužujících věnců</t>
  </si>
  <si>
    <t>Odstranění bednění ztužujících věnců</t>
  </si>
  <si>
    <t>Výztuž ztužujících pásů a věnců betonářskou ocelí 10 505</t>
  </si>
  <si>
    <t>Překlad keramický vysoký v 23,8 cm dl 125 cm</t>
  </si>
  <si>
    <t>Překlad keramický vysoký v 23,8 cm dl 150 cm</t>
  </si>
  <si>
    <t>Překlad keramický vysoký v 23,8 cm dl 175 cm</t>
  </si>
  <si>
    <t>Tepelná izolace mezi překlady v 24 cm z polystyrénu tl 90 mm</t>
  </si>
  <si>
    <t>TSKP</t>
  </si>
  <si>
    <t>MJ</t>
  </si>
  <si>
    <t>Norma</t>
  </si>
  <si>
    <t>Sazba</t>
  </si>
  <si>
    <t>Izolatéř</t>
  </si>
  <si>
    <t>I1</t>
  </si>
  <si>
    <t>PHAI1</t>
  </si>
  <si>
    <t>STRI1</t>
  </si>
  <si>
    <t>JICI1</t>
  </si>
  <si>
    <t>PLZI1</t>
  </si>
  <si>
    <t>KARI1</t>
  </si>
  <si>
    <t>USTI1</t>
  </si>
  <si>
    <t>LIBI1</t>
  </si>
  <si>
    <t>KRAI1</t>
  </si>
  <si>
    <t>PARI1</t>
  </si>
  <si>
    <t>VYSI1</t>
  </si>
  <si>
    <t>JIMI1</t>
  </si>
  <si>
    <t>OLOI1</t>
  </si>
  <si>
    <t>ZLII1</t>
  </si>
  <si>
    <t>MORI1</t>
  </si>
  <si>
    <t>VI1</t>
  </si>
  <si>
    <t>Z rozevíracího seznamu vyberte stavební práci a dopočítejte k ní množství dle dokumentace. Předpokládejte, že rýhy pro základy jsou už vykopané.</t>
  </si>
  <si>
    <t>Koeficient množství</t>
  </si>
  <si>
    <t>Koeficient:</t>
  </si>
  <si>
    <t>Vypočítejte akordní úkolovou mzdu jednotlivých pracovníku v četě.</t>
  </si>
  <si>
    <t>Dále doplňte dle vlastního uvážení odpracované hodiny pracovníkům v četě v rozmezí 100-180.</t>
  </si>
  <si>
    <t>= Nesmí být menší než 0</t>
  </si>
  <si>
    <t xml:space="preserve">Zadejte hrubou měsíční mzdu a dle instrukcí vypočítejte čistou měsíční mzdu. </t>
  </si>
  <si>
    <t xml:space="preserve">Začněte výběrem výkonové normy rozevíracího seznamu. Výběrem z normativů času sestavte rozborový list pro danou výkonovou normu. </t>
  </si>
  <si>
    <t>V pravé části je přehled jednotlivých části Sborníku normativů času práce 071 - Práce zednické.</t>
  </si>
  <si>
    <t>Na základě projektové dokumentace sestavte Úkolový list pro pracovní četu. Navrhněte také počet dělníků v četě (cca 150-180Nh/měs./prac.).</t>
  </si>
  <si>
    <t>Dále uvažujte stavební otvory dle vlastního uvážení. Pro lepší výsledek uvažujte koeficient množství v rozmezí 2-5.</t>
  </si>
  <si>
    <t>Vyberte kraj a období kde probíhají stavební práce. Sestavte a pojmenuje pracovní četu a k jednotlivým pracovníkům vyberte profesy.</t>
  </si>
  <si>
    <t>Hodinová sazba se doplní dle zadaných kritérií z Databáze průměrných hodinových mezd v krajích ČR. Pokud chcete zadat vlastní mzdy, můžete vypsat tarifní stupně a ty pak použít.</t>
  </si>
  <si>
    <t>= Počet dětí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</si>
</sst>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"/>
    <numFmt numFmtId="166" formatCode="#,##0.00\ &quot;Kč&quot;"/>
    <numFmt numFmtId="167" formatCode="#,##0.000\ &quot;Kč&quot;"/>
  </numFmts>
  <fonts count="2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23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3" fontId="22" fillId="0" borderId="3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0" fontId="22" fillId="0" borderId="40" xfId="0" applyFont="1" applyBorder="1" applyAlignment="1">
      <alignment horizontal="right"/>
    </xf>
    <xf numFmtId="0" fontId="22" fillId="0" borderId="3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9" fontId="0" fillId="0" borderId="41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36" xfId="0" applyBorder="1" applyAlignment="1">
      <alignment horizontal="center"/>
    </xf>
    <xf numFmtId="0" fontId="22" fillId="19" borderId="22" xfId="0" applyFont="1" applyFill="1" applyBorder="1" applyAlignment="1">
      <alignment/>
    </xf>
    <xf numFmtId="165" fontId="0" fillId="0" borderId="40" xfId="0" applyNumberFormat="1" applyBorder="1" applyAlignment="1">
      <alignment horizontal="center" vertical="center"/>
    </xf>
    <xf numFmtId="0" fontId="22" fillId="19" borderId="1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33" xfId="0" applyNumberFormat="1" applyFont="1" applyBorder="1" applyAlignment="1">
      <alignment horizontal="center" vertical="center"/>
    </xf>
    <xf numFmtId="165" fontId="22" fillId="0" borderId="39" xfId="0" applyNumberFormat="1" applyFont="1" applyBorder="1" applyAlignment="1">
      <alignment horizontal="center" vertical="center"/>
    </xf>
    <xf numFmtId="0" fontId="3" fillId="24" borderId="43" xfId="0" applyFont="1" applyFill="1" applyBorder="1" applyAlignment="1">
      <alignment horizontal="left" vertical="center"/>
    </xf>
    <xf numFmtId="0" fontId="3" fillId="24" borderId="39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/>
    </xf>
    <xf numFmtId="0" fontId="0" fillId="25" borderId="30" xfId="0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2" fontId="0" fillId="25" borderId="44" xfId="0" applyNumberFormat="1" applyFill="1" applyBorder="1" applyAlignment="1">
      <alignment horizontal="center" vertical="center" wrapText="1"/>
    </xf>
    <xf numFmtId="49" fontId="0" fillId="25" borderId="27" xfId="0" applyNumberFormat="1" applyFill="1" applyBorder="1" applyAlignment="1">
      <alignment/>
    </xf>
    <xf numFmtId="0" fontId="0" fillId="25" borderId="26" xfId="0" applyFill="1" applyBorder="1" applyAlignment="1">
      <alignment horizontal="center"/>
    </xf>
    <xf numFmtId="165" fontId="0" fillId="0" borderId="21" xfId="0" applyNumberFormat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2" fontId="0" fillId="25" borderId="28" xfId="0" applyNumberForma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2" fontId="0" fillId="25" borderId="28" xfId="0" applyNumberFormat="1" applyFill="1" applyBorder="1" applyAlignment="1">
      <alignment horizontal="center" vertical="center"/>
    </xf>
    <xf numFmtId="0" fontId="0" fillId="25" borderId="26" xfId="0" applyFill="1" applyBorder="1" applyAlignment="1">
      <alignment/>
    </xf>
    <xf numFmtId="2" fontId="0" fillId="25" borderId="28" xfId="0" applyNumberFormat="1" applyFill="1" applyBorder="1" applyAlignment="1">
      <alignment/>
    </xf>
    <xf numFmtId="2" fontId="0" fillId="25" borderId="28" xfId="0" applyNumberFormat="1" applyFill="1" applyBorder="1" applyAlignment="1">
      <alignment horizontal="center"/>
    </xf>
    <xf numFmtId="0" fontId="0" fillId="25" borderId="17" xfId="0" applyFont="1" applyFill="1" applyBorder="1" applyAlignment="1">
      <alignment horizontal="center" vertical="center"/>
    </xf>
    <xf numFmtId="0" fontId="0" fillId="25" borderId="17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27" xfId="0" applyFill="1" applyBorder="1" applyAlignment="1">
      <alignment/>
    </xf>
    <xf numFmtId="49" fontId="0" fillId="25" borderId="26" xfId="0" applyNumberFormat="1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16" xfId="0" applyFill="1" applyBorder="1" applyAlignment="1">
      <alignment/>
    </xf>
    <xf numFmtId="49" fontId="0" fillId="25" borderId="17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46" xfId="0" applyFill="1" applyBorder="1" applyAlignment="1" quotePrefix="1">
      <alignment horizontal="center" vertical="center"/>
    </xf>
    <xf numFmtId="0" fontId="0" fillId="24" borderId="46" xfId="0" applyFont="1" applyFill="1" applyBorder="1" applyAlignment="1" quotePrefix="1">
      <alignment horizontal="center" vertical="center"/>
    </xf>
    <xf numFmtId="0" fontId="0" fillId="24" borderId="19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5" borderId="0" xfId="0" applyFill="1" applyAlignment="1">
      <alignment/>
    </xf>
    <xf numFmtId="0" fontId="23" fillId="25" borderId="0" xfId="0" applyFont="1" applyFill="1" applyAlignment="1">
      <alignment horizontal="left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16" fontId="0" fillId="2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24" borderId="21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/>
    </xf>
    <xf numFmtId="164" fontId="22" fillId="24" borderId="0" xfId="0" applyNumberFormat="1" applyFont="1" applyFill="1" applyAlignment="1">
      <alignment horizontal="right"/>
    </xf>
    <xf numFmtId="164" fontId="0" fillId="24" borderId="0" xfId="0" applyNumberFormat="1" applyFill="1" applyAlignment="1">
      <alignment horizontal="right"/>
    </xf>
    <xf numFmtId="49" fontId="0" fillId="24" borderId="0" xfId="0" applyNumberFormat="1" applyFill="1" applyAlignment="1">
      <alignment horizontal="right"/>
    </xf>
    <xf numFmtId="4" fontId="0" fillId="24" borderId="18" xfId="0" applyNumberFormat="1" applyFill="1" applyBorder="1" applyAlignment="1">
      <alignment horizontal="center" vertical="center"/>
    </xf>
    <xf numFmtId="4" fontId="0" fillId="24" borderId="26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3" fontId="0" fillId="24" borderId="0" xfId="0" applyNumberFormat="1" applyFill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24" borderId="40" xfId="0" applyFont="1" applyFill="1" applyBorder="1" applyAlignment="1" quotePrefix="1">
      <alignment horizontal="left"/>
    </xf>
    <xf numFmtId="0" fontId="1" fillId="24" borderId="23" xfId="0" applyFont="1" applyFill="1" applyBorder="1" applyAlignment="1">
      <alignment horizontal="left"/>
    </xf>
    <xf numFmtId="0" fontId="1" fillId="24" borderId="47" xfId="0" applyFont="1" applyFill="1" applyBorder="1" applyAlignment="1" quotePrefix="1">
      <alignment horizontal="left"/>
    </xf>
    <xf numFmtId="0" fontId="1" fillId="24" borderId="0" xfId="0" applyFont="1" applyFill="1" applyBorder="1" applyAlignment="1">
      <alignment horizontal="left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0" fillId="0" borderId="47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Font="1" applyBorder="1" applyAlignment="1" quotePrefix="1">
      <alignment horizontal="center"/>
    </xf>
    <xf numFmtId="0" fontId="0" fillId="0" borderId="45" xfId="0" applyFont="1" applyBorder="1" applyAlignment="1" quotePrefix="1">
      <alignment horizontal="center"/>
    </xf>
    <xf numFmtId="0" fontId="1" fillId="24" borderId="25" xfId="0" applyFont="1" applyFill="1" applyBorder="1" applyAlignment="1" quotePrefix="1">
      <alignment horizontal="left"/>
    </xf>
    <xf numFmtId="0" fontId="1" fillId="24" borderId="24" xfId="0" applyFont="1" applyFill="1" applyBorder="1" applyAlignment="1">
      <alignment horizontal="left"/>
    </xf>
    <xf numFmtId="165" fontId="0" fillId="0" borderId="40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24" fillId="0" borderId="34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center"/>
    </xf>
    <xf numFmtId="3" fontId="24" fillId="0" borderId="36" xfId="0" applyNumberFormat="1" applyFont="1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24" borderId="0" xfId="0" applyFill="1" applyAlignment="1">
      <alignment horizontal="left"/>
    </xf>
    <xf numFmtId="0" fontId="0" fillId="25" borderId="53" xfId="0" applyFill="1" applyBorder="1" applyAlignment="1">
      <alignment horizontal="center" vertical="center" wrapText="1"/>
    </xf>
    <xf numFmtId="49" fontId="0" fillId="25" borderId="46" xfId="0" applyNumberFormat="1" applyFill="1" applyBorder="1" applyAlignment="1">
      <alignment/>
    </xf>
    <xf numFmtId="0" fontId="0" fillId="25" borderId="46" xfId="0" applyFont="1" applyFill="1" applyBorder="1" applyAlignment="1">
      <alignment horizontal="left" vertical="center" wrapText="1"/>
    </xf>
    <xf numFmtId="0" fontId="0" fillId="25" borderId="54" xfId="0" applyFont="1" applyFill="1" applyBorder="1" applyAlignment="1">
      <alignment horizontal="left" vertical="center" wrapText="1"/>
    </xf>
    <xf numFmtId="0" fontId="0" fillId="25" borderId="44" xfId="0" applyFill="1" applyBorder="1" applyAlignment="1">
      <alignment horizontal="center" vertical="center" wrapText="1"/>
    </xf>
    <xf numFmtId="49" fontId="0" fillId="25" borderId="28" xfId="0" applyNumberFormat="1" applyFill="1" applyBorder="1" applyAlignment="1">
      <alignment/>
    </xf>
    <xf numFmtId="0" fontId="0" fillId="25" borderId="27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29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24" borderId="27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6" xfId="0" applyFont="1" applyFill="1" applyBorder="1" applyAlignment="1">
      <alignment horizontal="right"/>
    </xf>
    <xf numFmtId="0" fontId="0" fillId="24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right"/>
    </xf>
    <xf numFmtId="0" fontId="0" fillId="24" borderId="17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1" fillId="24" borderId="62" xfId="0" applyFont="1" applyFill="1" applyBorder="1" applyAlignment="1">
      <alignment horizontal="left" vertical="center" wrapText="1"/>
    </xf>
    <xf numFmtId="0" fontId="1" fillId="24" borderId="63" xfId="0" applyFont="1" applyFill="1" applyBorder="1" applyAlignment="1">
      <alignment horizontal="left" vertical="center" wrapText="1"/>
    </xf>
    <xf numFmtId="0" fontId="1" fillId="24" borderId="53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6" xfId="0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vertical="center" wrapText="1"/>
    </xf>
    <xf numFmtId="49" fontId="0" fillId="25" borderId="0" xfId="0" applyNumberFormat="1" applyFill="1" applyAlignment="1">
      <alignment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24" borderId="6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46" xfId="0" applyFill="1" applyBorder="1" applyAlignment="1">
      <alignment horizontal="center" vertical="center"/>
    </xf>
    <xf numFmtId="3" fontId="0" fillId="0" borderId="66" xfId="0" applyNumberForma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0" fontId="24" fillId="26" borderId="0" xfId="0" applyFont="1" applyFill="1" applyBorder="1" applyAlignment="1">
      <alignment horizontal="center"/>
    </xf>
    <xf numFmtId="2" fontId="24" fillId="26" borderId="0" xfId="0" applyNumberFormat="1" applyFont="1" applyFill="1" applyBorder="1" applyAlignment="1">
      <alignment horizontal="center"/>
    </xf>
    <xf numFmtId="0" fontId="24" fillId="26" borderId="0" xfId="0" applyFont="1" applyFill="1" applyBorder="1" applyAlignment="1">
      <alignment/>
    </xf>
    <xf numFmtId="0" fontId="24" fillId="26" borderId="0" xfId="0" applyFont="1" applyFill="1" applyBorder="1" applyAlignment="1">
      <alignment horizontal="right"/>
    </xf>
    <xf numFmtId="49" fontId="24" fillId="26" borderId="0" xfId="0" applyNumberFormat="1" applyFont="1" applyFill="1" applyBorder="1" applyAlignment="1">
      <alignment horizontal="right"/>
    </xf>
    <xf numFmtId="16" fontId="24" fillId="26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35</xdr:row>
      <xdr:rowOff>85725</xdr:rowOff>
    </xdr:from>
    <xdr:to>
      <xdr:col>16</xdr:col>
      <xdr:colOff>238125</xdr:colOff>
      <xdr:row>57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677275"/>
          <a:ext cx="101631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7.140625" style="0" customWidth="1"/>
    <col min="3" max="3" width="25.7109375" style="0" customWidth="1"/>
    <col min="4" max="5" width="7.140625" style="0" customWidth="1"/>
    <col min="6" max="6" width="7.8515625" style="0" customWidth="1"/>
    <col min="7" max="7" width="6.421875" style="0" customWidth="1"/>
    <col min="8" max="8" width="4.28125" style="0" customWidth="1"/>
    <col min="10" max="10" width="67.00390625" style="0" customWidth="1"/>
    <col min="12" max="12" width="9.140625" style="0" hidden="1" customWidth="1"/>
    <col min="13" max="13" width="106.7109375" style="0" hidden="1" customWidth="1"/>
    <col min="14" max="14" width="75.57421875" style="0" hidden="1" customWidth="1"/>
    <col min="15" max="17" width="0" style="0" hidden="1" customWidth="1"/>
  </cols>
  <sheetData>
    <row r="1" spans="1:2" ht="12.75">
      <c r="A1" t="s">
        <v>717</v>
      </c>
      <c r="B1" s="129" t="s">
        <v>720</v>
      </c>
    </row>
    <row r="2" spans="1:2" ht="12.75">
      <c r="A2" t="s">
        <v>719</v>
      </c>
      <c r="B2" s="201" t="s">
        <v>772</v>
      </c>
    </row>
    <row r="3" ht="12.75">
      <c r="B3" t="s">
        <v>773</v>
      </c>
    </row>
    <row r="4" ht="12.75">
      <c r="B4" s="206" t="s">
        <v>721</v>
      </c>
    </row>
    <row r="5" ht="12.75">
      <c r="B5" s="201"/>
    </row>
    <row r="6" spans="1:17" ht="24" thickBot="1">
      <c r="A6" s="49" t="s">
        <v>633</v>
      </c>
      <c r="L6" s="125" t="s">
        <v>722</v>
      </c>
      <c r="M6" s="124"/>
      <c r="N6" s="125" t="s">
        <v>722</v>
      </c>
      <c r="O6" s="124"/>
      <c r="P6" s="124"/>
      <c r="Q6" s="124"/>
    </row>
    <row r="7" spans="12:17" ht="26.25" thickBot="1">
      <c r="L7" s="88" t="s">
        <v>22</v>
      </c>
      <c r="M7" s="211" t="s">
        <v>23</v>
      </c>
      <c r="N7" s="207" t="s">
        <v>645</v>
      </c>
      <c r="O7" s="89" t="s">
        <v>24</v>
      </c>
      <c r="P7" s="89" t="s">
        <v>25</v>
      </c>
      <c r="Q7" s="90" t="s">
        <v>26</v>
      </c>
    </row>
    <row r="8" spans="1:17" s="12" customFormat="1" ht="15" customHeight="1">
      <c r="A8" s="86" t="s">
        <v>651</v>
      </c>
      <c r="B8" s="87"/>
      <c r="C8" s="162" t="s">
        <v>53</v>
      </c>
      <c r="D8" s="163"/>
      <c r="E8" s="162" t="s">
        <v>653</v>
      </c>
      <c r="F8" s="163"/>
      <c r="G8" s="15" t="s">
        <v>28</v>
      </c>
      <c r="H8" s="13"/>
      <c r="L8" s="112"/>
      <c r="M8" s="212" t="s">
        <v>20</v>
      </c>
      <c r="N8" s="208" t="s">
        <v>20</v>
      </c>
      <c r="O8" s="92" t="s">
        <v>15</v>
      </c>
      <c r="P8" s="92" t="s">
        <v>15</v>
      </c>
      <c r="Q8" s="96" t="s">
        <v>15</v>
      </c>
    </row>
    <row r="9" spans="1:17" s="12" customFormat="1" ht="18.75" customHeight="1" thickBot="1">
      <c r="A9" s="164" t="str">
        <f>INDEX($P$129:$P$156,MATCH($B$10,N129:N156,0),1)</f>
        <v>-</v>
      </c>
      <c r="B9" s="82"/>
      <c r="C9" s="164" t="str">
        <f>INDEX($Q$129:$Q$156,MATCH($B$10,N129:N156,0),1)</f>
        <v>-</v>
      </c>
      <c r="D9" s="82"/>
      <c r="E9" s="164" t="str">
        <f>INDEX(R129:R156,MATCH($B$10,N129:N156,0),1)</f>
        <v>-</v>
      </c>
      <c r="F9" s="82"/>
      <c r="G9" s="16" t="s">
        <v>29</v>
      </c>
      <c r="H9" s="1"/>
      <c r="L9" s="213">
        <v>71</v>
      </c>
      <c r="M9" s="214" t="s">
        <v>449</v>
      </c>
      <c r="N9" s="209" t="str">
        <f>CONCATENATE(L9," - ",M9)</f>
        <v>71 - PRÁCE ZEDNICKÉ</v>
      </c>
      <c r="O9" s="97"/>
      <c r="P9" s="98"/>
      <c r="Q9" s="99"/>
    </row>
    <row r="10" spans="1:17" ht="18.75" customHeight="1" thickBot="1">
      <c r="A10" s="205" t="s">
        <v>27</v>
      </c>
      <c r="B10" s="77" t="s">
        <v>20</v>
      </c>
      <c r="C10" s="77"/>
      <c r="D10" s="77"/>
      <c r="E10" s="77"/>
      <c r="F10" s="78"/>
      <c r="G10" s="219" t="s">
        <v>24</v>
      </c>
      <c r="H10" s="83" t="str">
        <f>INDEX($O$129:$O$156,MATCH($B$10,N129:N156,0),1)</f>
        <v>-</v>
      </c>
      <c r="L10" s="215" t="s">
        <v>30</v>
      </c>
      <c r="M10" s="214" t="s">
        <v>491</v>
      </c>
      <c r="N10" s="209" t="str">
        <f aca="true" t="shared" si="0" ref="N10:N73">CONCATENATE(L10," - ",M10)</f>
        <v>A - PRÁCE PŘÍPRAVNÉ</v>
      </c>
      <c r="O10" s="100"/>
      <c r="P10" s="101"/>
      <c r="Q10" s="102"/>
    </row>
    <row r="11" spans="1:17" ht="26.25" customHeight="1" thickBot="1">
      <c r="A11" s="14" t="s">
        <v>21</v>
      </c>
      <c r="B11" s="146" t="s">
        <v>635</v>
      </c>
      <c r="C11" s="147"/>
      <c r="D11" s="28" t="s">
        <v>24</v>
      </c>
      <c r="E11" s="14" t="s">
        <v>25</v>
      </c>
      <c r="F11" s="14" t="s">
        <v>26</v>
      </c>
      <c r="G11" s="140" t="s">
        <v>14</v>
      </c>
      <c r="H11" s="141"/>
      <c r="L11" s="216" t="s">
        <v>404</v>
      </c>
      <c r="M11" s="214" t="s">
        <v>411</v>
      </c>
      <c r="N11" s="209" t="str">
        <f t="shared" si="0"/>
        <v>A-01-a - očištění podkladu pro zdivo</v>
      </c>
      <c r="O11" s="100" t="s">
        <v>408</v>
      </c>
      <c r="P11" s="101"/>
      <c r="Q11" s="102">
        <v>0.32</v>
      </c>
    </row>
    <row r="12" spans="1:17" s="26" customFormat="1" ht="15" customHeight="1" thickBot="1">
      <c r="A12" s="28">
        <v>1</v>
      </c>
      <c r="B12" s="142" t="s">
        <v>20</v>
      </c>
      <c r="C12" s="143"/>
      <c r="D12" s="83" t="str">
        <f>INDEX($O$8:$O$125,MATCH(B12,$N$8:$N$125,0),1)</f>
        <v>-</v>
      </c>
      <c r="E12" s="130"/>
      <c r="F12" s="83" t="str">
        <f>INDEX($Q$8:$Q$125,MATCH(B12,$N$8:$N$125,0),1)</f>
        <v>-</v>
      </c>
      <c r="G12" s="154">
        <f aca="true" t="shared" si="1" ref="G12:G22">IF(F12="-","",E12*F12)</f>
      </c>
      <c r="H12" s="93"/>
      <c r="J12" s="65" t="s">
        <v>723</v>
      </c>
      <c r="L12" s="216" t="s">
        <v>405</v>
      </c>
      <c r="M12" s="214" t="s">
        <v>412</v>
      </c>
      <c r="N12" s="209" t="str">
        <f t="shared" si="0"/>
        <v>A-02-a - navlhčení podkladu vodou</v>
      </c>
      <c r="O12" s="100" t="s">
        <v>408</v>
      </c>
      <c r="P12" s="101"/>
      <c r="Q12" s="102">
        <v>0.27</v>
      </c>
    </row>
    <row r="13" spans="1:17" ht="15" customHeight="1" thickBot="1">
      <c r="A13" s="29">
        <v>2</v>
      </c>
      <c r="B13" s="144" t="s">
        <v>20</v>
      </c>
      <c r="C13" s="145"/>
      <c r="D13" s="84" t="str">
        <f aca="true" t="shared" si="2" ref="D13:D41">INDEX($O$8:$O$125,MATCH(B13,$N$8:$N$125,0),1)</f>
        <v>-</v>
      </c>
      <c r="E13" s="131"/>
      <c r="F13" s="69" t="str">
        <f aca="true" t="shared" si="3" ref="F13:F41">INDEX($Q$8:$Q$125,MATCH(B13,$N$8:$N$125,0),1)</f>
        <v>-</v>
      </c>
      <c r="G13" s="148">
        <f t="shared" si="1"/>
      </c>
      <c r="H13" s="149"/>
      <c r="J13" s="65" t="s">
        <v>624</v>
      </c>
      <c r="L13" s="216" t="s">
        <v>406</v>
      </c>
      <c r="M13" s="214" t="s">
        <v>413</v>
      </c>
      <c r="N13" s="209" t="str">
        <f t="shared" si="0"/>
        <v>A-03-a - polití cihel vodou - vědrem</v>
      </c>
      <c r="O13" s="100" t="s">
        <v>409</v>
      </c>
      <c r="P13" s="101"/>
      <c r="Q13" s="102">
        <v>0.3</v>
      </c>
    </row>
    <row r="14" spans="1:17" ht="15" customHeight="1">
      <c r="A14" s="2">
        <v>3</v>
      </c>
      <c r="B14" s="144" t="s">
        <v>20</v>
      </c>
      <c r="C14" s="145"/>
      <c r="D14" s="84" t="str">
        <f t="shared" si="2"/>
        <v>-</v>
      </c>
      <c r="E14" s="131"/>
      <c r="F14" s="69" t="str">
        <f t="shared" si="3"/>
        <v>-</v>
      </c>
      <c r="G14" s="148">
        <f t="shared" si="1"/>
      </c>
      <c r="H14" s="149"/>
      <c r="J14" s="67" t="s">
        <v>625</v>
      </c>
      <c r="L14" s="216" t="s">
        <v>407</v>
      </c>
      <c r="M14" s="214" t="s">
        <v>414</v>
      </c>
      <c r="N14" s="209" t="str">
        <f t="shared" si="0"/>
        <v>A-04-a - rozmístění truhlíků</v>
      </c>
      <c r="O14" s="100" t="s">
        <v>410</v>
      </c>
      <c r="P14" s="101"/>
      <c r="Q14" s="102">
        <v>0.24</v>
      </c>
    </row>
    <row r="15" spans="1:17" ht="15" customHeight="1" thickBot="1">
      <c r="A15" s="2">
        <v>4</v>
      </c>
      <c r="B15" s="144" t="s">
        <v>20</v>
      </c>
      <c r="C15" s="145"/>
      <c r="D15" s="84" t="str">
        <f t="shared" si="2"/>
        <v>-</v>
      </c>
      <c r="E15" s="131"/>
      <c r="F15" s="69" t="str">
        <f t="shared" si="3"/>
        <v>-</v>
      </c>
      <c r="G15" s="148">
        <f t="shared" si="1"/>
      </c>
      <c r="H15" s="149"/>
      <c r="J15" s="117" t="s">
        <v>625</v>
      </c>
      <c r="L15" s="216" t="s">
        <v>32</v>
      </c>
      <c r="M15" s="214" t="s">
        <v>448</v>
      </c>
      <c r="N15" s="209" t="str">
        <f t="shared" si="0"/>
        <v>B - NORMATIVY VŠEOBECNĚ PLATNÉ</v>
      </c>
      <c r="O15" s="100"/>
      <c r="P15" s="101"/>
      <c r="Q15" s="102"/>
    </row>
    <row r="16" spans="1:17" ht="15" customHeight="1">
      <c r="A16" s="2">
        <v>5</v>
      </c>
      <c r="B16" s="144" t="s">
        <v>20</v>
      </c>
      <c r="C16" s="145"/>
      <c r="D16" s="84" t="str">
        <f t="shared" si="2"/>
        <v>-</v>
      </c>
      <c r="E16" s="131"/>
      <c r="F16" s="69" t="str">
        <f t="shared" si="3"/>
        <v>-</v>
      </c>
      <c r="G16" s="148">
        <f t="shared" si="1"/>
      </c>
      <c r="H16" s="149"/>
      <c r="J16" s="67" t="s">
        <v>626</v>
      </c>
      <c r="L16" s="216" t="s">
        <v>415</v>
      </c>
      <c r="M16" s="214" t="s">
        <v>423</v>
      </c>
      <c r="N16" s="209" t="str">
        <f t="shared" si="0"/>
        <v>B-01-a - proměření a založení stěn v tlouštce přes 15 cm podle stavebních výkresů</v>
      </c>
      <c r="O16" s="100" t="s">
        <v>408</v>
      </c>
      <c r="P16" s="103"/>
      <c r="Q16" s="102">
        <v>13</v>
      </c>
    </row>
    <row r="17" spans="1:17" ht="15" customHeight="1" thickBot="1">
      <c r="A17" s="2">
        <v>6</v>
      </c>
      <c r="B17" s="144" t="s">
        <v>20</v>
      </c>
      <c r="C17" s="145"/>
      <c r="D17" s="84" t="str">
        <f t="shared" si="2"/>
        <v>-</v>
      </c>
      <c r="E17" s="131"/>
      <c r="F17" s="69" t="str">
        <f t="shared" si="3"/>
        <v>-</v>
      </c>
      <c r="G17" s="148">
        <f t="shared" si="1"/>
      </c>
      <c r="H17" s="149"/>
      <c r="J17" s="117" t="s">
        <v>626</v>
      </c>
      <c r="L17" s="216" t="s">
        <v>416</v>
      </c>
      <c r="M17" s="214" t="s">
        <v>424</v>
      </c>
      <c r="N17" s="209" t="str">
        <f t="shared" si="0"/>
        <v>B-02-a - proměření a založení stěn v tlouštce do 15 cm podle stavebních výkresů</v>
      </c>
      <c r="O17" s="100" t="s">
        <v>87</v>
      </c>
      <c r="P17" s="103"/>
      <c r="Q17" s="102">
        <v>1.2</v>
      </c>
    </row>
    <row r="18" spans="1:17" ht="15" customHeight="1">
      <c r="A18" s="2">
        <v>7</v>
      </c>
      <c r="B18" s="144" t="s">
        <v>20</v>
      </c>
      <c r="C18" s="145"/>
      <c r="D18" s="84" t="str">
        <f t="shared" si="2"/>
        <v>-</v>
      </c>
      <c r="E18" s="131"/>
      <c r="F18" s="69" t="str">
        <f t="shared" si="3"/>
        <v>-</v>
      </c>
      <c r="G18" s="148">
        <f t="shared" si="1"/>
      </c>
      <c r="H18" s="149"/>
      <c r="J18" s="67" t="s">
        <v>627</v>
      </c>
      <c r="L18" s="216" t="s">
        <v>417</v>
      </c>
      <c r="M18" s="214" t="s">
        <v>425</v>
      </c>
      <c r="N18" s="209" t="str">
        <f t="shared" si="0"/>
        <v>B-03-a - provážení výškových bodů</v>
      </c>
      <c r="O18" s="100" t="s">
        <v>87</v>
      </c>
      <c r="P18" s="103"/>
      <c r="Q18" s="102">
        <v>0.75</v>
      </c>
    </row>
    <row r="19" spans="1:17" ht="15" customHeight="1" thickBot="1">
      <c r="A19" s="2">
        <v>8</v>
      </c>
      <c r="B19" s="144" t="s">
        <v>20</v>
      </c>
      <c r="C19" s="145"/>
      <c r="D19" s="84" t="str">
        <f t="shared" si="2"/>
        <v>-</v>
      </c>
      <c r="E19" s="131"/>
      <c r="F19" s="69" t="str">
        <f t="shared" si="3"/>
        <v>-</v>
      </c>
      <c r="G19" s="148">
        <f t="shared" si="1"/>
      </c>
      <c r="H19" s="149"/>
      <c r="J19" s="117" t="s">
        <v>627</v>
      </c>
      <c r="L19" s="216" t="s">
        <v>418</v>
      </c>
      <c r="M19" s="214" t="s">
        <v>426</v>
      </c>
      <c r="N19" s="209" t="str">
        <f t="shared" si="0"/>
        <v>B-04-a - tažení komínových a ventilačních špalků</v>
      </c>
      <c r="O19" s="100" t="s">
        <v>87</v>
      </c>
      <c r="P19" s="103"/>
      <c r="Q19" s="102">
        <v>1.76</v>
      </c>
    </row>
    <row r="20" spans="1:17" ht="15" customHeight="1">
      <c r="A20" s="2">
        <v>9</v>
      </c>
      <c r="B20" s="144" t="s">
        <v>20</v>
      </c>
      <c r="C20" s="145"/>
      <c r="D20" s="84" t="str">
        <f t="shared" si="2"/>
        <v>-</v>
      </c>
      <c r="E20" s="131"/>
      <c r="F20" s="69" t="str">
        <f t="shared" si="3"/>
        <v>-</v>
      </c>
      <c r="G20" s="148">
        <f t="shared" si="1"/>
      </c>
      <c r="H20" s="149"/>
      <c r="J20" s="67" t="s">
        <v>628</v>
      </c>
      <c r="L20" s="216" t="s">
        <v>419</v>
      </c>
      <c r="M20" s="214" t="s">
        <v>427</v>
      </c>
      <c r="N20" s="209" t="str">
        <f t="shared" si="0"/>
        <v>B-05-a - vložení drenážních a azbestocementových trubek do komínových nebo ventilačních těles</v>
      </c>
      <c r="O20" s="100" t="s">
        <v>410</v>
      </c>
      <c r="P20" s="103"/>
      <c r="Q20" s="102">
        <v>1.18</v>
      </c>
    </row>
    <row r="21" spans="1:17" ht="15" customHeight="1" thickBot="1">
      <c r="A21" s="2">
        <v>10</v>
      </c>
      <c r="B21" s="144" t="s">
        <v>20</v>
      </c>
      <c r="C21" s="145"/>
      <c r="D21" s="84" t="str">
        <f t="shared" si="2"/>
        <v>-</v>
      </c>
      <c r="E21" s="131"/>
      <c r="F21" s="69" t="str">
        <f t="shared" si="3"/>
        <v>-</v>
      </c>
      <c r="G21" s="148">
        <f t="shared" si="1"/>
      </c>
      <c r="H21" s="149"/>
      <c r="J21" s="117" t="s">
        <v>628</v>
      </c>
      <c r="L21" s="216" t="s">
        <v>420</v>
      </c>
      <c r="M21" s="214" t="s">
        <v>428</v>
      </c>
      <c r="N21" s="209" t="str">
        <f t="shared" si="0"/>
        <v>B-06-a - rozepsání jednotlivých řad na lať pro konstrukční výšku podlaží</v>
      </c>
      <c r="O21" s="100" t="s">
        <v>87</v>
      </c>
      <c r="P21" s="103"/>
      <c r="Q21" s="102">
        <v>2.59</v>
      </c>
    </row>
    <row r="22" spans="1:17" ht="15" customHeight="1">
      <c r="A22" s="2">
        <v>11</v>
      </c>
      <c r="B22" s="144" t="s">
        <v>20</v>
      </c>
      <c r="C22" s="145"/>
      <c r="D22" s="84" t="str">
        <f t="shared" si="2"/>
        <v>-</v>
      </c>
      <c r="E22" s="131"/>
      <c r="F22" s="69" t="str">
        <f t="shared" si="3"/>
        <v>-</v>
      </c>
      <c r="G22" s="148">
        <f t="shared" si="1"/>
      </c>
      <c r="H22" s="149"/>
      <c r="J22" s="67" t="s">
        <v>629</v>
      </c>
      <c r="L22" s="216" t="s">
        <v>421</v>
      </c>
      <c r="M22" s="214" t="s">
        <v>429</v>
      </c>
      <c r="N22" s="209" t="str">
        <f t="shared" si="0"/>
        <v>B-07-a - provažování svisle olovnicí hran a koutů</v>
      </c>
      <c r="O22" s="100" t="s">
        <v>87</v>
      </c>
      <c r="P22" s="103"/>
      <c r="Q22" s="102">
        <v>2.75</v>
      </c>
    </row>
    <row r="23" spans="1:17" ht="15" customHeight="1" thickBot="1">
      <c r="A23" s="2">
        <v>12</v>
      </c>
      <c r="B23" s="144" t="s">
        <v>20</v>
      </c>
      <c r="C23" s="145"/>
      <c r="D23" s="84" t="str">
        <f t="shared" si="2"/>
        <v>-</v>
      </c>
      <c r="E23" s="131"/>
      <c r="F23" s="69" t="str">
        <f t="shared" si="3"/>
        <v>-</v>
      </c>
      <c r="G23" s="148">
        <f>IF(F23="-","",E23*F23)</f>
      </c>
      <c r="H23" s="149"/>
      <c r="J23" s="117" t="s">
        <v>629</v>
      </c>
      <c r="L23" s="216" t="s">
        <v>422</v>
      </c>
      <c r="M23" s="214" t="s">
        <v>430</v>
      </c>
      <c r="N23" s="209" t="str">
        <f t="shared" si="0"/>
        <v>B-08-a - natažení šňůry</v>
      </c>
      <c r="O23" s="100" t="s">
        <v>410</v>
      </c>
      <c r="P23" s="103"/>
      <c r="Q23" s="102">
        <v>0.64</v>
      </c>
    </row>
    <row r="24" spans="1:17" ht="15" customHeight="1">
      <c r="A24" s="2">
        <v>13</v>
      </c>
      <c r="B24" s="144" t="s">
        <v>20</v>
      </c>
      <c r="C24" s="145"/>
      <c r="D24" s="84" t="str">
        <f t="shared" si="2"/>
        <v>-</v>
      </c>
      <c r="E24" s="131"/>
      <c r="F24" s="69" t="str">
        <f t="shared" si="3"/>
        <v>-</v>
      </c>
      <c r="G24" s="148">
        <f aca="true" t="shared" si="4" ref="G24:G41">IF(F24="-","",E24*F24)</f>
      </c>
      <c r="H24" s="149"/>
      <c r="J24" s="67" t="s">
        <v>630</v>
      </c>
      <c r="L24" s="216" t="s">
        <v>431</v>
      </c>
      <c r="M24" s="214" t="s">
        <v>447</v>
      </c>
      <c r="N24" s="209" t="str">
        <f t="shared" si="0"/>
        <v>C - ZDIVO Z PŘÍRODNÍHO KAMENE</v>
      </c>
      <c r="O24" s="103"/>
      <c r="P24" s="103"/>
      <c r="Q24" s="104"/>
    </row>
    <row r="25" spans="1:17" ht="15" customHeight="1" thickBot="1">
      <c r="A25" s="2">
        <v>14</v>
      </c>
      <c r="B25" s="144" t="s">
        <v>20</v>
      </c>
      <c r="C25" s="145"/>
      <c r="D25" s="84" t="str">
        <f t="shared" si="2"/>
        <v>-</v>
      </c>
      <c r="E25" s="131"/>
      <c r="F25" s="69" t="str">
        <f t="shared" si="3"/>
        <v>-</v>
      </c>
      <c r="G25" s="148">
        <f t="shared" si="4"/>
      </c>
      <c r="H25" s="149"/>
      <c r="J25" s="117" t="s">
        <v>634</v>
      </c>
      <c r="L25" s="216" t="s">
        <v>432</v>
      </c>
      <c r="M25" s="214" t="s">
        <v>439</v>
      </c>
      <c r="N25" s="209" t="str">
        <f t="shared" si="0"/>
        <v>C-01-a - zdivo z přírodního kamene, nelícované včetně založení, kámen neopracovaný</v>
      </c>
      <c r="O25" s="100" t="s">
        <v>438</v>
      </c>
      <c r="P25" s="103"/>
      <c r="Q25" s="102">
        <v>117.71</v>
      </c>
    </row>
    <row r="26" spans="1:17" ht="15" customHeight="1">
      <c r="A26" s="2">
        <v>15</v>
      </c>
      <c r="B26" s="144" t="s">
        <v>20</v>
      </c>
      <c r="C26" s="145"/>
      <c r="D26" s="84" t="str">
        <f t="shared" si="2"/>
        <v>-</v>
      </c>
      <c r="E26" s="131"/>
      <c r="F26" s="69" t="str">
        <f t="shared" si="3"/>
        <v>-</v>
      </c>
      <c r="G26" s="148">
        <f t="shared" si="4"/>
      </c>
      <c r="H26" s="149"/>
      <c r="J26" s="67" t="s">
        <v>631</v>
      </c>
      <c r="L26" s="216" t="s">
        <v>433</v>
      </c>
      <c r="M26" s="214" t="s">
        <v>440</v>
      </c>
      <c r="N26" s="209" t="str">
        <f t="shared" si="0"/>
        <v>C-01-b - zdivo z přírodního kamene, nelícované včetně založení, kámen opracovaný</v>
      </c>
      <c r="O26" s="100" t="s">
        <v>438</v>
      </c>
      <c r="P26" s="103"/>
      <c r="Q26" s="102">
        <v>89.96</v>
      </c>
    </row>
    <row r="27" spans="1:17" ht="15" customHeight="1" thickBot="1">
      <c r="A27" s="2">
        <v>16</v>
      </c>
      <c r="B27" s="144" t="s">
        <v>20</v>
      </c>
      <c r="C27" s="145"/>
      <c r="D27" s="84" t="str">
        <f t="shared" si="2"/>
        <v>-</v>
      </c>
      <c r="E27" s="131"/>
      <c r="F27" s="69" t="str">
        <f t="shared" si="3"/>
        <v>-</v>
      </c>
      <c r="G27" s="148">
        <f t="shared" si="4"/>
      </c>
      <c r="H27" s="149"/>
      <c r="J27" s="117" t="s">
        <v>631</v>
      </c>
      <c r="L27" s="216" t="s">
        <v>434</v>
      </c>
      <c r="M27" s="214" t="s">
        <v>441</v>
      </c>
      <c r="N27" s="209" t="str">
        <f t="shared" si="0"/>
        <v>C-02-a - úprava líce zdiva pod omítku, včetně přisekání kamenů</v>
      </c>
      <c r="O27" s="100" t="s">
        <v>408</v>
      </c>
      <c r="P27" s="103"/>
      <c r="Q27" s="102">
        <v>54.1</v>
      </c>
    </row>
    <row r="28" spans="1:17" ht="15" customHeight="1">
      <c r="A28" s="2">
        <v>17</v>
      </c>
      <c r="B28" s="144" t="s">
        <v>20</v>
      </c>
      <c r="C28" s="145"/>
      <c r="D28" s="84" t="str">
        <f t="shared" si="2"/>
        <v>-</v>
      </c>
      <c r="E28" s="131"/>
      <c r="F28" s="69" t="str">
        <f t="shared" si="3"/>
        <v>-</v>
      </c>
      <c r="G28" s="148">
        <f t="shared" si="4"/>
      </c>
      <c r="H28" s="149"/>
      <c r="J28" s="67" t="s">
        <v>632</v>
      </c>
      <c r="L28" s="216" t="s">
        <v>435</v>
      </c>
      <c r="M28" s="214" t="s">
        <v>442</v>
      </c>
      <c r="N28" s="209" t="str">
        <f t="shared" si="0"/>
        <v>C-03-a - úprava líce zdiva režného, včetně přisekání kamenů</v>
      </c>
      <c r="O28" s="100" t="s">
        <v>408</v>
      </c>
      <c r="P28" s="103"/>
      <c r="Q28" s="102">
        <v>78.18</v>
      </c>
    </row>
    <row r="29" spans="1:17" ht="15" customHeight="1" thickBot="1">
      <c r="A29" s="2">
        <v>18</v>
      </c>
      <c r="B29" s="144" t="s">
        <v>20</v>
      </c>
      <c r="C29" s="145"/>
      <c r="D29" s="84" t="str">
        <f t="shared" si="2"/>
        <v>-</v>
      </c>
      <c r="E29" s="131"/>
      <c r="F29" s="69" t="str">
        <f t="shared" si="3"/>
        <v>-</v>
      </c>
      <c r="G29" s="148">
        <f t="shared" si="4"/>
      </c>
      <c r="H29" s="149"/>
      <c r="J29" s="117" t="s">
        <v>632</v>
      </c>
      <c r="L29" s="216" t="s">
        <v>436</v>
      </c>
      <c r="M29" s="214" t="s">
        <v>443</v>
      </c>
      <c r="N29" s="209" t="str">
        <f t="shared" si="0"/>
        <v>C-04-a - zatření malty na poslední vrstvě při ukončení zdiva</v>
      </c>
      <c r="O29" s="100" t="s">
        <v>408</v>
      </c>
      <c r="P29" s="103"/>
      <c r="Q29" s="102">
        <v>2.33</v>
      </c>
    </row>
    <row r="30" spans="1:17" ht="15" customHeight="1">
      <c r="A30" s="2">
        <v>19</v>
      </c>
      <c r="B30" s="144" t="s">
        <v>20</v>
      </c>
      <c r="C30" s="145"/>
      <c r="D30" s="84" t="str">
        <f t="shared" si="2"/>
        <v>-</v>
      </c>
      <c r="E30" s="131"/>
      <c r="F30" s="69" t="str">
        <f t="shared" si="3"/>
        <v>-</v>
      </c>
      <c r="G30" s="148">
        <f t="shared" si="4"/>
      </c>
      <c r="H30" s="149"/>
      <c r="J30" s="67" t="s">
        <v>642</v>
      </c>
      <c r="L30" s="216" t="s">
        <v>437</v>
      </c>
      <c r="M30" s="214" t="s">
        <v>444</v>
      </c>
      <c r="N30" s="209" t="str">
        <f t="shared" si="0"/>
        <v>C-10-a - spárování zdiva</v>
      </c>
      <c r="O30" s="100" t="s">
        <v>408</v>
      </c>
      <c r="P30" s="103"/>
      <c r="Q30" s="102">
        <v>63.05</v>
      </c>
    </row>
    <row r="31" spans="1:17" ht="15" customHeight="1" thickBot="1">
      <c r="A31" s="2">
        <v>20</v>
      </c>
      <c r="B31" s="144" t="s">
        <v>20</v>
      </c>
      <c r="C31" s="145"/>
      <c r="D31" s="84" t="str">
        <f t="shared" si="2"/>
        <v>-</v>
      </c>
      <c r="E31" s="131"/>
      <c r="F31" s="69" t="str">
        <f t="shared" si="3"/>
        <v>-</v>
      </c>
      <c r="G31" s="148">
        <f t="shared" si="4"/>
      </c>
      <c r="H31" s="149"/>
      <c r="J31" s="118" t="s">
        <v>642</v>
      </c>
      <c r="L31" s="216" t="s">
        <v>445</v>
      </c>
      <c r="M31" s="214" t="s">
        <v>446</v>
      </c>
      <c r="N31" s="209" t="str">
        <f t="shared" si="0"/>
        <v>D - OBKLADOVÉ ZDIVO KAMENNÉ</v>
      </c>
      <c r="O31" s="103"/>
      <c r="P31" s="103"/>
      <c r="Q31" s="104"/>
    </row>
    <row r="32" spans="1:17" ht="15" customHeight="1">
      <c r="A32" s="2">
        <v>21</v>
      </c>
      <c r="B32" s="144" t="s">
        <v>20</v>
      </c>
      <c r="C32" s="145"/>
      <c r="D32" s="84" t="str">
        <f t="shared" si="2"/>
        <v>-</v>
      </c>
      <c r="E32" s="131"/>
      <c r="F32" s="69" t="str">
        <f t="shared" si="3"/>
        <v>-</v>
      </c>
      <c r="G32" s="148">
        <f t="shared" si="4"/>
      </c>
      <c r="H32" s="149"/>
      <c r="L32" s="216" t="s">
        <v>450</v>
      </c>
      <c r="M32" s="214" t="s">
        <v>458</v>
      </c>
      <c r="N32" s="209" t="str">
        <f t="shared" si="0"/>
        <v>D-01-a - obklad zdiva z kamene opracovaného včetně založení do tl. 25cm - režné</v>
      </c>
      <c r="O32" s="100" t="s">
        <v>438</v>
      </c>
      <c r="P32" s="103"/>
      <c r="Q32" s="102">
        <v>106</v>
      </c>
    </row>
    <row r="33" spans="1:17" ht="15" customHeight="1">
      <c r="A33" s="2">
        <v>22</v>
      </c>
      <c r="B33" s="144" t="s">
        <v>20</v>
      </c>
      <c r="C33" s="145"/>
      <c r="D33" s="84" t="str">
        <f t="shared" si="2"/>
        <v>-</v>
      </c>
      <c r="E33" s="131"/>
      <c r="F33" s="69" t="str">
        <f t="shared" si="3"/>
        <v>-</v>
      </c>
      <c r="G33" s="148">
        <f t="shared" si="4"/>
      </c>
      <c r="H33" s="149"/>
      <c r="L33" s="216" t="s">
        <v>59</v>
      </c>
      <c r="M33" s="214" t="s">
        <v>459</v>
      </c>
      <c r="N33" s="209" t="str">
        <f t="shared" si="0"/>
        <v>D-01-b - obklad zdiva z kamene opracovaného včetně založení do tl. 25cm - kyklopské</v>
      </c>
      <c r="O33" s="100" t="s">
        <v>438</v>
      </c>
      <c r="P33" s="103"/>
      <c r="Q33" s="102">
        <v>200</v>
      </c>
    </row>
    <row r="34" spans="1:17" ht="15" customHeight="1">
      <c r="A34" s="2">
        <v>23</v>
      </c>
      <c r="B34" s="144" t="s">
        <v>20</v>
      </c>
      <c r="C34" s="145"/>
      <c r="D34" s="84" t="str">
        <f t="shared" si="2"/>
        <v>-</v>
      </c>
      <c r="E34" s="131"/>
      <c r="F34" s="69" t="str">
        <f t="shared" si="3"/>
        <v>-</v>
      </c>
      <c r="G34" s="148">
        <f t="shared" si="4"/>
      </c>
      <c r="H34" s="149"/>
      <c r="L34" s="216" t="s">
        <v>451</v>
      </c>
      <c r="M34" s="214" t="s">
        <v>460</v>
      </c>
      <c r="N34" s="209" t="str">
        <f t="shared" si="0"/>
        <v>D-01-c - obklad zdiva z kamene opracovaného včetně založení do tl. 25cm - řádkové hrubé</v>
      </c>
      <c r="O34" s="100" t="s">
        <v>438</v>
      </c>
      <c r="P34" s="103"/>
      <c r="Q34" s="102">
        <v>121</v>
      </c>
    </row>
    <row r="35" spans="1:17" ht="15" customHeight="1">
      <c r="A35" s="2">
        <v>24</v>
      </c>
      <c r="B35" s="144" t="s">
        <v>20</v>
      </c>
      <c r="C35" s="145"/>
      <c r="D35" s="84" t="str">
        <f t="shared" si="2"/>
        <v>-</v>
      </c>
      <c r="E35" s="131"/>
      <c r="F35" s="69" t="str">
        <f t="shared" si="3"/>
        <v>-</v>
      </c>
      <c r="G35" s="148">
        <f t="shared" si="4"/>
      </c>
      <c r="H35" s="149"/>
      <c r="L35" s="216" t="s">
        <v>452</v>
      </c>
      <c r="M35" s="214" t="s">
        <v>461</v>
      </c>
      <c r="N35" s="209" t="str">
        <f t="shared" si="0"/>
        <v>D-01-d - obklad zdiva z kamene opracovaného včetně založení do tl. 25cm - řádkové čisté</v>
      </c>
      <c r="O35" s="100" t="s">
        <v>438</v>
      </c>
      <c r="P35" s="103"/>
      <c r="Q35" s="102">
        <v>113</v>
      </c>
    </row>
    <row r="36" spans="1:17" ht="15" customHeight="1">
      <c r="A36" s="2">
        <v>25</v>
      </c>
      <c r="B36" s="144" t="s">
        <v>20</v>
      </c>
      <c r="C36" s="145"/>
      <c r="D36" s="84" t="str">
        <f t="shared" si="2"/>
        <v>-</v>
      </c>
      <c r="E36" s="131"/>
      <c r="F36" s="69" t="str">
        <f t="shared" si="3"/>
        <v>-</v>
      </c>
      <c r="G36" s="148">
        <f t="shared" si="4"/>
      </c>
      <c r="H36" s="149"/>
      <c r="L36" s="216" t="s">
        <v>453</v>
      </c>
      <c r="M36" s="214" t="s">
        <v>462</v>
      </c>
      <c r="N36" s="209" t="str">
        <f t="shared" si="0"/>
        <v>D-01-e - obklad zdiva z kamene opracovaného včetně založení do tl. 25cm - řádkové svislé provázané hrubé</v>
      </c>
      <c r="O36" s="100" t="s">
        <v>438</v>
      </c>
      <c r="P36" s="103"/>
      <c r="Q36" s="102">
        <v>144</v>
      </c>
    </row>
    <row r="37" spans="1:17" ht="15" customHeight="1">
      <c r="A37" s="2">
        <v>26</v>
      </c>
      <c r="B37" s="144" t="s">
        <v>20</v>
      </c>
      <c r="C37" s="145"/>
      <c r="D37" s="84" t="str">
        <f t="shared" si="2"/>
        <v>-</v>
      </c>
      <c r="E37" s="131"/>
      <c r="F37" s="69" t="str">
        <f t="shared" si="3"/>
        <v>-</v>
      </c>
      <c r="G37" s="148">
        <f t="shared" si="4"/>
      </c>
      <c r="H37" s="149"/>
      <c r="L37" s="216" t="s">
        <v>454</v>
      </c>
      <c r="M37" s="214" t="s">
        <v>463</v>
      </c>
      <c r="N37" s="209" t="str">
        <f t="shared" si="0"/>
        <v>D-01-f - obklad zdiva z kamene opracovaného včetně založení do tl. 25cm - řádkové svislé provázané čisté</v>
      </c>
      <c r="O37" s="100" t="s">
        <v>438</v>
      </c>
      <c r="P37" s="103"/>
      <c r="Q37" s="102">
        <v>135</v>
      </c>
    </row>
    <row r="38" spans="1:17" ht="15" customHeight="1">
      <c r="A38" s="2">
        <v>27</v>
      </c>
      <c r="B38" s="144" t="s">
        <v>20</v>
      </c>
      <c r="C38" s="145"/>
      <c r="D38" s="84" t="str">
        <f t="shared" si="2"/>
        <v>-</v>
      </c>
      <c r="E38" s="131"/>
      <c r="F38" s="69" t="str">
        <f t="shared" si="3"/>
        <v>-</v>
      </c>
      <c r="G38" s="148">
        <f t="shared" si="4"/>
      </c>
      <c r="H38" s="149"/>
      <c r="L38" s="216" t="s">
        <v>61</v>
      </c>
      <c r="M38" s="214" t="s">
        <v>455</v>
      </c>
      <c r="N38" s="209" t="str">
        <f t="shared" si="0"/>
        <v>D-02-a - úprava líce zdiva režného včetně přisekání kamenů - kámen tvrdý</v>
      </c>
      <c r="O38" s="100" t="s">
        <v>408</v>
      </c>
      <c r="P38" s="103"/>
      <c r="Q38" s="102">
        <v>80</v>
      </c>
    </row>
    <row r="39" spans="1:17" ht="15" customHeight="1">
      <c r="A39" s="2">
        <v>28</v>
      </c>
      <c r="B39" s="144" t="s">
        <v>20</v>
      </c>
      <c r="C39" s="145"/>
      <c r="D39" s="84" t="str">
        <f t="shared" si="2"/>
        <v>-</v>
      </c>
      <c r="E39" s="131"/>
      <c r="F39" s="69" t="str">
        <f t="shared" si="3"/>
        <v>-</v>
      </c>
      <c r="G39" s="148">
        <f t="shared" si="4"/>
      </c>
      <c r="H39" s="149"/>
      <c r="L39" s="216" t="s">
        <v>456</v>
      </c>
      <c r="M39" s="214" t="s">
        <v>457</v>
      </c>
      <c r="N39" s="209" t="str">
        <f t="shared" si="0"/>
        <v>D-03-a - úprava líce zdiva režného včetně přisekání kamenů - kámen měkký</v>
      </c>
      <c r="O39" s="103"/>
      <c r="P39" s="103"/>
      <c r="Q39" s="104"/>
    </row>
    <row r="40" spans="1:17" ht="15" customHeight="1">
      <c r="A40" s="2">
        <v>29</v>
      </c>
      <c r="B40" s="144" t="s">
        <v>20</v>
      </c>
      <c r="C40" s="145"/>
      <c r="D40" s="84" t="str">
        <f t="shared" si="2"/>
        <v>-</v>
      </c>
      <c r="E40" s="131"/>
      <c r="F40" s="69" t="str">
        <f t="shared" si="3"/>
        <v>-</v>
      </c>
      <c r="G40" s="148">
        <f t="shared" si="4"/>
      </c>
      <c r="H40" s="149"/>
      <c r="L40" s="216" t="s">
        <v>464</v>
      </c>
      <c r="M40" s="214" t="s">
        <v>470</v>
      </c>
      <c r="N40" s="209" t="str">
        <f t="shared" si="0"/>
        <v>D-10-a - spárování zdiva - režné</v>
      </c>
      <c r="O40" s="100" t="s">
        <v>408</v>
      </c>
      <c r="P40" s="103"/>
      <c r="Q40" s="102">
        <v>63.05</v>
      </c>
    </row>
    <row r="41" spans="1:17" ht="15" customHeight="1" thickBot="1">
      <c r="A41" s="2">
        <v>30</v>
      </c>
      <c r="B41" s="152" t="s">
        <v>20</v>
      </c>
      <c r="C41" s="153"/>
      <c r="D41" s="85" t="str">
        <f t="shared" si="2"/>
        <v>-</v>
      </c>
      <c r="E41" s="131"/>
      <c r="F41" s="69" t="str">
        <f t="shared" si="3"/>
        <v>-</v>
      </c>
      <c r="G41" s="148">
        <f t="shared" si="4"/>
      </c>
      <c r="H41" s="149"/>
      <c r="L41" s="216" t="s">
        <v>465</v>
      </c>
      <c r="M41" s="214" t="s">
        <v>471</v>
      </c>
      <c r="N41" s="209" t="str">
        <f t="shared" si="0"/>
        <v>D-10-b - spárování zdiva - kyklopské</v>
      </c>
      <c r="O41" s="100" t="s">
        <v>408</v>
      </c>
      <c r="P41" s="103"/>
      <c r="Q41" s="102">
        <v>66.1</v>
      </c>
    </row>
    <row r="42" spans="1:17" ht="15" customHeight="1">
      <c r="A42" s="2">
        <v>31</v>
      </c>
      <c r="B42" s="150"/>
      <c r="C42" s="151"/>
      <c r="D42" s="59"/>
      <c r="E42" s="68"/>
      <c r="F42" s="71"/>
      <c r="G42" s="66"/>
      <c r="H42" s="155"/>
      <c r="L42" s="216" t="s">
        <v>466</v>
      </c>
      <c r="M42" s="214" t="s">
        <v>472</v>
      </c>
      <c r="N42" s="209" t="str">
        <f t="shared" si="0"/>
        <v>D-10-c - spárování zdiva - řádkové hrubé</v>
      </c>
      <c r="O42" s="100" t="s">
        <v>408</v>
      </c>
      <c r="P42" s="103"/>
      <c r="Q42" s="102">
        <v>46.05</v>
      </c>
    </row>
    <row r="43" spans="1:17" ht="15" customHeight="1">
      <c r="A43" s="2">
        <v>32</v>
      </c>
      <c r="B43" s="158" t="s">
        <v>636</v>
      </c>
      <c r="C43" s="159"/>
      <c r="D43" s="59"/>
      <c r="E43" s="29"/>
      <c r="F43" s="69"/>
      <c r="G43" s="148">
        <f>SUM(G12:H41)</f>
        <v>0</v>
      </c>
      <c r="H43" s="149"/>
      <c r="L43" s="216" t="s">
        <v>467</v>
      </c>
      <c r="M43" s="214" t="s">
        <v>473</v>
      </c>
      <c r="N43" s="209" t="str">
        <f t="shared" si="0"/>
        <v>D-10-d - spárování zdiva - řádkové čisté</v>
      </c>
      <c r="O43" s="100" t="s">
        <v>408</v>
      </c>
      <c r="P43" s="103"/>
      <c r="Q43" s="102">
        <v>46.05</v>
      </c>
    </row>
    <row r="44" spans="1:17" ht="15" customHeight="1" thickBot="1">
      <c r="A44" s="2">
        <v>33</v>
      </c>
      <c r="B44" s="81"/>
      <c r="C44" s="82"/>
      <c r="D44" s="38"/>
      <c r="E44" s="30"/>
      <c r="F44" s="72"/>
      <c r="G44" s="156"/>
      <c r="H44" s="157"/>
      <c r="L44" s="216" t="s">
        <v>468</v>
      </c>
      <c r="M44" s="214" t="s">
        <v>474</v>
      </c>
      <c r="N44" s="209" t="str">
        <f t="shared" si="0"/>
        <v>D-10-e - spárování zdiva - řádkové svislé provázané hrubé</v>
      </c>
      <c r="O44" s="100" t="s">
        <v>408</v>
      </c>
      <c r="P44" s="103"/>
      <c r="Q44" s="102">
        <v>46.05</v>
      </c>
    </row>
    <row r="45" spans="1:17" ht="15" customHeight="1">
      <c r="A45" s="2">
        <v>34</v>
      </c>
      <c r="B45" s="160"/>
      <c r="C45" s="161"/>
      <c r="D45" s="12"/>
      <c r="E45" s="70"/>
      <c r="F45" s="12"/>
      <c r="G45" s="148"/>
      <c r="H45" s="149"/>
      <c r="L45" s="216" t="s">
        <v>469</v>
      </c>
      <c r="M45" s="214" t="s">
        <v>475</v>
      </c>
      <c r="N45" s="209" t="str">
        <f t="shared" si="0"/>
        <v>D-10-f - spárování zdiva - řádkové svislé provázané čisté</v>
      </c>
      <c r="O45" s="100" t="s">
        <v>408</v>
      </c>
      <c r="P45" s="103"/>
      <c r="Q45" s="102">
        <v>46.05</v>
      </c>
    </row>
    <row r="46" spans="1:17" ht="15" customHeight="1">
      <c r="A46" s="2">
        <v>35</v>
      </c>
      <c r="B46" s="144" t="s">
        <v>20</v>
      </c>
      <c r="C46" s="94"/>
      <c r="D46" s="84" t="str">
        <f>INDEX($O$8:$O$125,MATCH(B46,$N$8:$N$125,0),1)</f>
        <v>-</v>
      </c>
      <c r="E46" s="84" t="str">
        <f>INDEX(P8:P125,MATCH(B46,N8:N125,0),1)</f>
        <v>-</v>
      </c>
      <c r="F46" s="69">
        <f>G43</f>
        <v>0</v>
      </c>
      <c r="G46" s="148">
        <f>IF(E46="-",0,E46*F46)</f>
        <v>0</v>
      </c>
      <c r="H46" s="149"/>
      <c r="L46" s="216" t="s">
        <v>476</v>
      </c>
      <c r="M46" s="214" t="s">
        <v>479</v>
      </c>
      <c r="N46" s="209" t="str">
        <f t="shared" si="0"/>
        <v>E - ZDIVO KAMENNÉ Z KVÁRDŮ</v>
      </c>
      <c r="O46" s="103"/>
      <c r="P46" s="103"/>
      <c r="Q46" s="104"/>
    </row>
    <row r="47" spans="1:17" ht="12.75" customHeight="1" thickBot="1">
      <c r="A47" s="2"/>
      <c r="B47" s="150"/>
      <c r="C47" s="95"/>
      <c r="D47" s="59"/>
      <c r="E47" s="29"/>
      <c r="F47" s="69"/>
      <c r="G47" s="148"/>
      <c r="H47" s="149"/>
      <c r="L47" s="216" t="s">
        <v>477</v>
      </c>
      <c r="M47" s="214" t="s">
        <v>478</v>
      </c>
      <c r="N47" s="209" t="str">
        <f t="shared" si="0"/>
        <v>E-01-a - rozprostření malty cementové pod ložnou plochu kvádrů, osazení, natažení šňůry</v>
      </c>
      <c r="O47" s="100" t="s">
        <v>408</v>
      </c>
      <c r="P47" s="103"/>
      <c r="Q47" s="102">
        <v>2.34</v>
      </c>
    </row>
    <row r="48" spans="1:17" ht="12.75" customHeight="1" thickBot="1">
      <c r="A48" s="3"/>
      <c r="B48" s="73" t="s">
        <v>50</v>
      </c>
      <c r="C48" s="74"/>
      <c r="D48" s="220">
        <f>G46</f>
        <v>0</v>
      </c>
      <c r="E48" s="30" t="s">
        <v>73</v>
      </c>
      <c r="F48" s="72"/>
      <c r="G48" s="75">
        <f>G46/60</f>
        <v>0</v>
      </c>
      <c r="H48" s="76"/>
      <c r="L48" s="216" t="s">
        <v>480</v>
      </c>
      <c r="M48" s="214" t="s">
        <v>493</v>
      </c>
      <c r="N48" s="209" t="str">
        <f t="shared" si="0"/>
        <v>E-02-a - osazení kvádrů včetně přiseknutí opracovaných kamennů, provážení kvádrů do polohy vodorovné i svislé, obsah kvádrů 0,1m3</v>
      </c>
      <c r="O48" s="100" t="s">
        <v>410</v>
      </c>
      <c r="P48" s="103"/>
      <c r="Q48" s="102">
        <v>17.59</v>
      </c>
    </row>
    <row r="49" spans="12:17" ht="12.75" customHeight="1">
      <c r="L49" s="216" t="s">
        <v>481</v>
      </c>
      <c r="M49" s="214" t="s">
        <v>494</v>
      </c>
      <c r="N49" s="209" t="str">
        <f t="shared" si="0"/>
        <v>E-02-b - osazení kvádrů včetně přiseknutí opracovaných kamennů, provážení kvádrů do polohy vodorovné i svislé, obsah kvádrů 0,15m3</v>
      </c>
      <c r="O49" s="100" t="s">
        <v>410</v>
      </c>
      <c r="P49" s="103"/>
      <c r="Q49" s="102">
        <v>19.5</v>
      </c>
    </row>
    <row r="50" spans="12:17" ht="12.75" customHeight="1">
      <c r="L50" s="216" t="s">
        <v>482</v>
      </c>
      <c r="M50" s="214" t="s">
        <v>495</v>
      </c>
      <c r="N50" s="209" t="str">
        <f t="shared" si="0"/>
        <v>E-02-c - osazení kvádrů včetně přiseknutí opracovaných kamennů, provážení kvádrů do polohy vodorovné i svislé, obsah kvádrů 0,2m3</v>
      </c>
      <c r="O50" s="100" t="s">
        <v>410</v>
      </c>
      <c r="P50" s="103"/>
      <c r="Q50" s="102">
        <v>21.97</v>
      </c>
    </row>
    <row r="51" spans="12:17" ht="12.75" customHeight="1">
      <c r="L51" s="216" t="s">
        <v>483</v>
      </c>
      <c r="M51" s="214" t="s">
        <v>496</v>
      </c>
      <c r="N51" s="209" t="str">
        <f t="shared" si="0"/>
        <v>E-02-d - osazení kvádrů včetně přiseknutí opracovaných kamennů, provážení kvádrů do polohy vodorovné i svislé, obsah kvádrů 0,30m3</v>
      </c>
      <c r="O51" s="100" t="s">
        <v>410</v>
      </c>
      <c r="P51" s="103"/>
      <c r="Q51" s="102">
        <v>26.03</v>
      </c>
    </row>
    <row r="52" spans="12:17" ht="12.75" customHeight="1">
      <c r="L52" s="216" t="s">
        <v>484</v>
      </c>
      <c r="M52" s="214" t="s">
        <v>497</v>
      </c>
      <c r="N52" s="209" t="str">
        <f t="shared" si="0"/>
        <v>E-02-e - osazení kvádrů včetně přiseknutí opracovaných kamennů, provážení kvádrů do polohy vodorovné i svislé, obsah kvádrů do 0,50m3</v>
      </c>
      <c r="O52" s="100" t="s">
        <v>410</v>
      </c>
      <c r="P52" s="103"/>
      <c r="Q52" s="102">
        <v>34.1</v>
      </c>
    </row>
    <row r="53" spans="12:17" ht="12.75" customHeight="1">
      <c r="L53" s="216" t="s">
        <v>486</v>
      </c>
      <c r="M53" s="214" t="s">
        <v>485</v>
      </c>
      <c r="N53" s="209" t="str">
        <f t="shared" si="0"/>
        <v>E-03-a - zalití svislých spár cementovou maltou</v>
      </c>
      <c r="O53" s="100" t="s">
        <v>87</v>
      </c>
      <c r="P53" s="103"/>
      <c r="Q53" s="102">
        <v>0.61</v>
      </c>
    </row>
    <row r="54" spans="12:17" ht="12.75" customHeight="1">
      <c r="L54" s="216" t="s">
        <v>487</v>
      </c>
      <c r="M54" s="214" t="s">
        <v>488</v>
      </c>
      <c r="N54" s="209" t="str">
        <f t="shared" si="0"/>
        <v>E-04-a - na plechy: osazení plechu, tloušťka plechu 2mm</v>
      </c>
      <c r="O54" s="100" t="s">
        <v>87</v>
      </c>
      <c r="P54" s="103"/>
      <c r="Q54" s="102">
        <v>0.95</v>
      </c>
    </row>
    <row r="55" spans="12:17" ht="12.75" customHeight="1">
      <c r="L55" s="216" t="s">
        <v>489</v>
      </c>
      <c r="M55" s="214" t="s">
        <v>490</v>
      </c>
      <c r="N55" s="209" t="str">
        <f t="shared" si="0"/>
        <v>F - ZDIVO Z CIHEL TL. PŘES 15 CM</v>
      </c>
      <c r="O55" s="103"/>
      <c r="P55" s="103"/>
      <c r="Q55" s="104"/>
    </row>
    <row r="56" spans="12:17" ht="12.75" customHeight="1">
      <c r="L56" s="216" t="s">
        <v>492</v>
      </c>
      <c r="M56" s="214" t="s">
        <v>498</v>
      </c>
      <c r="N56" s="209" t="str">
        <f t="shared" si="0"/>
        <v>F-01-a - rozprostření malty v tlouštce 1,5 cm pod ložnou plochu cihel a přemístění šňůry</v>
      </c>
      <c r="O56" s="100" t="s">
        <v>408</v>
      </c>
      <c r="P56" s="103"/>
      <c r="Q56" s="102">
        <v>1.94</v>
      </c>
    </row>
    <row r="57" spans="12:17" ht="12.75" customHeight="1">
      <c r="L57" s="216" t="s">
        <v>500</v>
      </c>
      <c r="M57" s="214" t="s">
        <v>669</v>
      </c>
      <c r="N57" s="209" t="str">
        <f t="shared" si="0"/>
        <v>F-02-a - kladení cihel na vazbu, rozměry cihel v cm 24/11,5/11,3</v>
      </c>
      <c r="O57" s="100" t="s">
        <v>410</v>
      </c>
      <c r="P57" s="103"/>
      <c r="Q57" s="102">
        <v>0.13</v>
      </c>
    </row>
    <row r="58" spans="12:17" ht="12.75" customHeight="1">
      <c r="L58" s="216" t="s">
        <v>499</v>
      </c>
      <c r="M58" s="214" t="s">
        <v>670</v>
      </c>
      <c r="N58" s="209" t="str">
        <f t="shared" si="0"/>
        <v>F-02-b - kladení cihel na vazbu, rozměry cihel v cm 24/17,5/11,3</v>
      </c>
      <c r="O58" s="100" t="s">
        <v>410</v>
      </c>
      <c r="P58" s="103"/>
      <c r="Q58" s="102">
        <v>0.15</v>
      </c>
    </row>
    <row r="59" spans="12:17" ht="12.75" customHeight="1">
      <c r="L59" s="216" t="s">
        <v>501</v>
      </c>
      <c r="M59" s="214" t="s">
        <v>671</v>
      </c>
      <c r="N59" s="209" t="str">
        <f t="shared" si="0"/>
        <v>F-02-c - kladení cihel na vazbu, rozměry cihel v cm 25/12/6,5</v>
      </c>
      <c r="O59" s="100" t="s">
        <v>410</v>
      </c>
      <c r="P59" s="103"/>
      <c r="Q59" s="102">
        <v>0.11</v>
      </c>
    </row>
    <row r="60" spans="12:17" ht="12.75" customHeight="1">
      <c r="L60" s="216" t="s">
        <v>502</v>
      </c>
      <c r="M60" s="214" t="s">
        <v>672</v>
      </c>
      <c r="N60" s="209" t="str">
        <f t="shared" si="0"/>
        <v>F-02-d - kladení cihel na vazbu, rozměry cihel v cm 29/14/6,5</v>
      </c>
      <c r="O60" s="100" t="s">
        <v>410</v>
      </c>
      <c r="P60" s="103"/>
      <c r="Q60" s="102">
        <v>0.12</v>
      </c>
    </row>
    <row r="61" spans="12:17" ht="12.75" customHeight="1">
      <c r="L61" s="216" t="s">
        <v>503</v>
      </c>
      <c r="M61" s="214" t="s">
        <v>673</v>
      </c>
      <c r="N61" s="209" t="str">
        <f t="shared" si="0"/>
        <v>F-02-e - kladení cihel na vazbu, rozměry cihel v cm 29/24/11,3</v>
      </c>
      <c r="O61" s="100" t="s">
        <v>410</v>
      </c>
      <c r="P61" s="103"/>
      <c r="Q61" s="102">
        <v>0.2</v>
      </c>
    </row>
    <row r="62" spans="12:17" ht="12.75" customHeight="1">
      <c r="L62" s="216" t="s">
        <v>504</v>
      </c>
      <c r="M62" s="214" t="s">
        <v>674</v>
      </c>
      <c r="N62" s="209" t="str">
        <f t="shared" si="0"/>
        <v>F-02-f - kladení cihel na vazbu, rozměry cihel v cm 24/14/14</v>
      </c>
      <c r="O62" s="100" t="s">
        <v>410</v>
      </c>
      <c r="P62" s="103"/>
      <c r="Q62" s="102">
        <v>0.16</v>
      </c>
    </row>
    <row r="63" spans="12:17" ht="12.75" customHeight="1">
      <c r="L63" s="216" t="s">
        <v>505</v>
      </c>
      <c r="M63" s="214" t="s">
        <v>511</v>
      </c>
      <c r="N63" s="209" t="str">
        <f t="shared" si="0"/>
        <v>F-03-a - zalití spár, rozměry cihel v cm 24/11,5/11,3</v>
      </c>
      <c r="O63" s="100" t="s">
        <v>87</v>
      </c>
      <c r="P63" s="103"/>
      <c r="Q63" s="102">
        <v>0.51</v>
      </c>
    </row>
    <row r="64" spans="12:17" ht="12.75" customHeight="1">
      <c r="L64" s="216" t="s">
        <v>506</v>
      </c>
      <c r="M64" s="214" t="s">
        <v>512</v>
      </c>
      <c r="N64" s="209" t="str">
        <f t="shared" si="0"/>
        <v>F-03-b - zalití spár, rozměry cihel v cm 24/17,5/11,3</v>
      </c>
      <c r="O64" s="100" t="s">
        <v>87</v>
      </c>
      <c r="P64" s="103"/>
      <c r="Q64" s="102">
        <v>0.51</v>
      </c>
    </row>
    <row r="65" spans="12:17" ht="12.75" customHeight="1">
      <c r="L65" s="216" t="s">
        <v>507</v>
      </c>
      <c r="M65" s="214" t="s">
        <v>513</v>
      </c>
      <c r="N65" s="209" t="str">
        <f t="shared" si="0"/>
        <v>F-03-c - zalití spár, rozměry cihel v cm 25/12/6,5</v>
      </c>
      <c r="O65" s="100" t="s">
        <v>87</v>
      </c>
      <c r="P65" s="103"/>
      <c r="Q65" s="102">
        <v>0.34</v>
      </c>
    </row>
    <row r="66" spans="12:17" ht="12.75" customHeight="1">
      <c r="L66" s="216" t="s">
        <v>508</v>
      </c>
      <c r="M66" s="214" t="s">
        <v>514</v>
      </c>
      <c r="N66" s="209" t="str">
        <f t="shared" si="0"/>
        <v>F-03-d - zalití spár, rozměry cihel v cm 29/14/6,5</v>
      </c>
      <c r="O66" s="100" t="s">
        <v>87</v>
      </c>
      <c r="P66" s="103"/>
      <c r="Q66" s="102">
        <v>0.34</v>
      </c>
    </row>
    <row r="67" spans="12:17" ht="12.75" customHeight="1">
      <c r="L67" s="216" t="s">
        <v>509</v>
      </c>
      <c r="M67" s="214" t="s">
        <v>515</v>
      </c>
      <c r="N67" s="209" t="str">
        <f t="shared" si="0"/>
        <v>F-03-e - zalití spár, rozměry cihel v cm 29/24/11,3</v>
      </c>
      <c r="O67" s="100" t="s">
        <v>87</v>
      </c>
      <c r="P67" s="103"/>
      <c r="Q67" s="102">
        <v>0.51</v>
      </c>
    </row>
    <row r="68" spans="12:17" ht="12.75" customHeight="1">
      <c r="L68" s="216" t="s">
        <v>510</v>
      </c>
      <c r="M68" s="214" t="s">
        <v>516</v>
      </c>
      <c r="N68" s="209" t="str">
        <f t="shared" si="0"/>
        <v>F-03-f - zalití spár, rozměry cihel v cm 24/14/14</v>
      </c>
      <c r="O68" s="100" t="s">
        <v>87</v>
      </c>
      <c r="P68" s="103"/>
      <c r="Q68" s="102">
        <v>0.51</v>
      </c>
    </row>
    <row r="69" spans="12:17" ht="12.75" customHeight="1">
      <c r="L69" s="216" t="s">
        <v>517</v>
      </c>
      <c r="M69" s="214" t="s">
        <v>523</v>
      </c>
      <c r="N69" s="209" t="str">
        <f t="shared" si="0"/>
        <v>F-04-a - sekání cihel, rozměry cihel v cm 24/11,5/11,3</v>
      </c>
      <c r="O69" s="100" t="s">
        <v>410</v>
      </c>
      <c r="P69" s="103"/>
      <c r="Q69" s="102">
        <v>0.3</v>
      </c>
    </row>
    <row r="70" spans="12:17" ht="12.75" customHeight="1">
      <c r="L70" s="216" t="s">
        <v>518</v>
      </c>
      <c r="M70" s="214" t="s">
        <v>524</v>
      </c>
      <c r="N70" s="209" t="str">
        <f t="shared" si="0"/>
        <v>F-04-b - sekání cihel, rozměry cihel v cm 24/17,5/11,3</v>
      </c>
      <c r="O70" s="100" t="s">
        <v>410</v>
      </c>
      <c r="P70" s="103"/>
      <c r="Q70" s="102">
        <v>0.31</v>
      </c>
    </row>
    <row r="71" spans="12:17" ht="12.75" customHeight="1">
      <c r="L71" s="216" t="s">
        <v>519</v>
      </c>
      <c r="M71" s="214" t="s">
        <v>525</v>
      </c>
      <c r="N71" s="209" t="str">
        <f t="shared" si="0"/>
        <v>F-04-c - sekání cihel, rozměry cihel v cm 25/12/6,5</v>
      </c>
      <c r="O71" s="100" t="s">
        <v>410</v>
      </c>
      <c r="P71" s="103"/>
      <c r="Q71" s="102">
        <v>0.28</v>
      </c>
    </row>
    <row r="72" spans="12:17" ht="12.75" customHeight="1">
      <c r="L72" s="216" t="s">
        <v>520</v>
      </c>
      <c r="M72" s="214" t="s">
        <v>526</v>
      </c>
      <c r="N72" s="209" t="str">
        <f t="shared" si="0"/>
        <v>F-04-d - sekání cihel, rozměry cihel v cm 29/14/6,5</v>
      </c>
      <c r="O72" s="100" t="s">
        <v>410</v>
      </c>
      <c r="P72" s="103"/>
      <c r="Q72" s="102">
        <v>0.29</v>
      </c>
    </row>
    <row r="73" spans="12:17" ht="12.75" customHeight="1">
      <c r="L73" s="216" t="s">
        <v>521</v>
      </c>
      <c r="M73" s="214" t="s">
        <v>527</v>
      </c>
      <c r="N73" s="209" t="str">
        <f t="shared" si="0"/>
        <v>F-04-e - sekání cihel, rozměry cihel v cm 29/24/11,3</v>
      </c>
      <c r="O73" s="100" t="s">
        <v>410</v>
      </c>
      <c r="P73" s="103"/>
      <c r="Q73" s="102">
        <v>0.33</v>
      </c>
    </row>
    <row r="74" spans="12:17" ht="12.75" customHeight="1">
      <c r="L74" s="216" t="s">
        <v>522</v>
      </c>
      <c r="M74" s="214" t="s">
        <v>528</v>
      </c>
      <c r="N74" s="209" t="str">
        <f aca="true" t="shared" si="5" ref="N74:N125">CONCATENATE(L74," - ",M74)</f>
        <v>F-04-f - sekání cihel, rozměry cihel v cm 24/14/14</v>
      </c>
      <c r="O74" s="100" t="s">
        <v>410</v>
      </c>
      <c r="P74" s="103"/>
      <c r="Q74" s="102">
        <v>0.34</v>
      </c>
    </row>
    <row r="75" spans="12:17" ht="12.75" customHeight="1">
      <c r="L75" s="216" t="s">
        <v>529</v>
      </c>
      <c r="M75" s="214" t="s">
        <v>530</v>
      </c>
      <c r="N75" s="209" t="str">
        <f t="shared" si="5"/>
        <v>F-05-a - úprava líce zdiva pro spárování včetně vybrání cihel</v>
      </c>
      <c r="O75" s="100" t="s">
        <v>408</v>
      </c>
      <c r="P75" s="103"/>
      <c r="Q75" s="102">
        <v>11.85</v>
      </c>
    </row>
    <row r="76" spans="12:17" ht="12.75" customHeight="1">
      <c r="L76" s="216" t="s">
        <v>531</v>
      </c>
      <c r="M76" s="214" t="s">
        <v>532</v>
      </c>
      <c r="N76" s="209" t="str">
        <f t="shared" si="5"/>
        <v>F-06-a - osazení lišty a vyjmutí</v>
      </c>
      <c r="O76" s="100" t="s">
        <v>87</v>
      </c>
      <c r="P76" s="103"/>
      <c r="Q76" s="102">
        <v>0.21</v>
      </c>
    </row>
    <row r="77" spans="12:17" ht="12.75" customHeight="1">
      <c r="L77" s="216" t="s">
        <v>533</v>
      </c>
      <c r="M77" s="214" t="s">
        <v>534</v>
      </c>
      <c r="N77" s="209" t="str">
        <f t="shared" si="5"/>
        <v>F-07-a - vyzdení vystupující nebo ustupující vrstvy cihel rovné</v>
      </c>
      <c r="O77" s="100" t="s">
        <v>87</v>
      </c>
      <c r="P77" s="103"/>
      <c r="Q77" s="102">
        <v>1.68</v>
      </c>
    </row>
    <row r="78" spans="12:17" ht="12.75" customHeight="1">
      <c r="L78" s="216" t="s">
        <v>535</v>
      </c>
      <c r="M78" s="214" t="s">
        <v>536</v>
      </c>
      <c r="N78" s="209" t="str">
        <f t="shared" si="5"/>
        <v>F-08-a - vyzdení vystupující nebo ustupující vrstvy s přisekéním cihel </v>
      </c>
      <c r="O78" s="100" t="s">
        <v>87</v>
      </c>
      <c r="P78" s="103"/>
      <c r="Q78" s="102">
        <v>3.36</v>
      </c>
    </row>
    <row r="79" spans="12:17" ht="12.75" customHeight="1">
      <c r="L79" s="216" t="s">
        <v>537</v>
      </c>
      <c r="M79" s="214" t="s">
        <v>538</v>
      </c>
      <c r="N79" s="209" t="str">
        <f t="shared" si="5"/>
        <v>F-09-a - šikmé přisekání cihel při zdění štítů a čel střech</v>
      </c>
      <c r="O79" s="100" t="s">
        <v>410</v>
      </c>
      <c r="P79" s="103"/>
      <c r="Q79" s="102">
        <v>0.3</v>
      </c>
    </row>
    <row r="80" spans="12:17" ht="12.75" customHeight="1">
      <c r="L80" s="216" t="s">
        <v>539</v>
      </c>
      <c r="M80" s="214" t="s">
        <v>444</v>
      </c>
      <c r="N80" s="209" t="str">
        <f t="shared" si="5"/>
        <v>F-10-a - spárování zdiva</v>
      </c>
      <c r="O80" s="100" t="s">
        <v>87</v>
      </c>
      <c r="P80" s="103"/>
      <c r="Q80" s="102">
        <v>1.72</v>
      </c>
    </row>
    <row r="81" spans="12:17" ht="12.75" customHeight="1">
      <c r="L81" s="216" t="s">
        <v>643</v>
      </c>
      <c r="M81" s="214" t="s">
        <v>644</v>
      </c>
      <c r="N81" s="209" t="str">
        <f t="shared" si="5"/>
        <v>F-11-a - dotažení pod rám konstrukce</v>
      </c>
      <c r="O81" s="100" t="s">
        <v>87</v>
      </c>
      <c r="P81" s="103"/>
      <c r="Q81" s="102">
        <v>5.25</v>
      </c>
    </row>
    <row r="82" spans="12:17" ht="12.75" customHeight="1">
      <c r="L82" s="216" t="s">
        <v>540</v>
      </c>
      <c r="M82" s="214" t="s">
        <v>541</v>
      </c>
      <c r="N82" s="209" t="str">
        <f t="shared" si="5"/>
        <v>G - ZDIVO Z TVÁRNIC</v>
      </c>
      <c r="O82" s="103"/>
      <c r="P82" s="103"/>
      <c r="Q82" s="104"/>
    </row>
    <row r="83" spans="12:17" ht="12.75" customHeight="1">
      <c r="L83" s="216" t="s">
        <v>542</v>
      </c>
      <c r="M83" s="214" t="s">
        <v>543</v>
      </c>
      <c r="N83" s="209" t="str">
        <f t="shared" si="5"/>
        <v>G-02-a - kladení tvárnic včetně namaltování styčných ploch na tvárnici, 14/44/21,5</v>
      </c>
      <c r="O83" s="100" t="s">
        <v>410</v>
      </c>
      <c r="P83" s="103"/>
      <c r="Q83" s="102">
        <v>0.31</v>
      </c>
    </row>
    <row r="84" spans="12:17" ht="12.75" customHeight="1">
      <c r="L84" s="216" t="s">
        <v>552</v>
      </c>
      <c r="M84" s="214" t="s">
        <v>544</v>
      </c>
      <c r="N84" s="209" t="str">
        <f t="shared" si="5"/>
        <v>G-02-b - kladení tvárnic včetně namaltování styčných ploch na tvárnici, 29/44/21,5</v>
      </c>
      <c r="O84" s="100" t="s">
        <v>410</v>
      </c>
      <c r="P84" s="103"/>
      <c r="Q84" s="102">
        <v>0.63</v>
      </c>
    </row>
    <row r="85" spans="12:17" ht="12.75" customHeight="1">
      <c r="L85" s="216" t="s">
        <v>553</v>
      </c>
      <c r="M85" s="214" t="s">
        <v>545</v>
      </c>
      <c r="N85" s="209" t="str">
        <f t="shared" si="5"/>
        <v>G-02-c - kladení tvárnic včetně namaltování styčných ploch na tvárnici, 36,5/24/24</v>
      </c>
      <c r="O85" s="100" t="s">
        <v>410</v>
      </c>
      <c r="P85" s="103"/>
      <c r="Q85" s="102">
        <v>0.46</v>
      </c>
    </row>
    <row r="86" spans="12:17" ht="12.75" customHeight="1">
      <c r="L86" s="216" t="s">
        <v>554</v>
      </c>
      <c r="M86" s="214" t="s">
        <v>546</v>
      </c>
      <c r="N86" s="209" t="str">
        <f t="shared" si="5"/>
        <v>G-02-d - kladení tvárnic včetně namaltování styčných ploch na tvárnici, 29/21,5/14</v>
      </c>
      <c r="O86" s="100" t="s">
        <v>410</v>
      </c>
      <c r="P86" s="103"/>
      <c r="Q86" s="102">
        <v>0.21</v>
      </c>
    </row>
    <row r="87" spans="12:17" ht="12.75" customHeight="1">
      <c r="L87" s="216" t="s">
        <v>555</v>
      </c>
      <c r="M87" s="214" t="s">
        <v>547</v>
      </c>
      <c r="N87" s="209" t="str">
        <f t="shared" si="5"/>
        <v>G-02-e - kladení tvárnic včetně namaltování styčných ploch na tvárnici, 39,5/29,8/24</v>
      </c>
      <c r="O87" s="100" t="s">
        <v>410</v>
      </c>
      <c r="P87" s="103"/>
      <c r="Q87" s="102">
        <v>0.74</v>
      </c>
    </row>
    <row r="88" spans="12:17" ht="12.75" customHeight="1">
      <c r="L88" s="216" t="s">
        <v>556</v>
      </c>
      <c r="M88" s="214" t="s">
        <v>548</v>
      </c>
      <c r="N88" s="209" t="str">
        <f t="shared" si="5"/>
        <v>G-02-f - kladení tvárnic včetně namaltování styčných ploch na tvárnici, 49/24/14</v>
      </c>
      <c r="O88" s="100" t="s">
        <v>410</v>
      </c>
      <c r="P88" s="103"/>
      <c r="Q88" s="102">
        <v>0.48</v>
      </c>
    </row>
    <row r="89" spans="12:17" ht="12.75" customHeight="1">
      <c r="L89" s="216" t="s">
        <v>557</v>
      </c>
      <c r="M89" s="214" t="s">
        <v>549</v>
      </c>
      <c r="N89" s="209" t="str">
        <f t="shared" si="5"/>
        <v>G-02-g - kladení tvárnic včetně namaltování styčných ploch na tvárnici, 40/30/23,5</v>
      </c>
      <c r="O89" s="100" t="s">
        <v>410</v>
      </c>
      <c r="P89" s="103"/>
      <c r="Q89" s="102">
        <v>0.74</v>
      </c>
    </row>
    <row r="90" spans="12:17" ht="12.75" customHeight="1">
      <c r="L90" s="216" t="s">
        <v>558</v>
      </c>
      <c r="M90" s="214" t="s">
        <v>550</v>
      </c>
      <c r="N90" s="209" t="str">
        <f t="shared" si="5"/>
        <v>G-02-h - kladení tvárnic včetně namaltování styčných ploch na tvárnici, 50/25/25</v>
      </c>
      <c r="O90" s="100" t="s">
        <v>410</v>
      </c>
      <c r="P90" s="103"/>
      <c r="Q90" s="102">
        <v>0.93</v>
      </c>
    </row>
    <row r="91" spans="12:17" ht="12.75" customHeight="1">
      <c r="L91" s="216" t="s">
        <v>559</v>
      </c>
      <c r="M91" s="214" t="s">
        <v>551</v>
      </c>
      <c r="N91" s="209" t="str">
        <f t="shared" si="5"/>
        <v>G-02-i - kladení tvárnic včetně namaltování styčných ploch na tvárnici, 60/30/25</v>
      </c>
      <c r="O91" s="100" t="s">
        <v>410</v>
      </c>
      <c r="P91" s="103"/>
      <c r="Q91" s="102">
        <v>1.08</v>
      </c>
    </row>
    <row r="92" spans="12:17" ht="12.75" customHeight="1">
      <c r="L92" s="216" t="s">
        <v>560</v>
      </c>
      <c r="M92" s="214" t="s">
        <v>569</v>
      </c>
      <c r="N92" s="209" t="str">
        <f t="shared" si="5"/>
        <v>G-04-a - půlení tvárnic, 14/44/21,5</v>
      </c>
      <c r="O92" s="100" t="s">
        <v>410</v>
      </c>
      <c r="P92" s="103"/>
      <c r="Q92" s="102">
        <v>0.49</v>
      </c>
    </row>
    <row r="93" spans="12:17" ht="12.75" customHeight="1">
      <c r="L93" s="216" t="s">
        <v>561</v>
      </c>
      <c r="M93" s="214" t="s">
        <v>570</v>
      </c>
      <c r="N93" s="209" t="str">
        <f t="shared" si="5"/>
        <v>G-04-b - půlení tvárnic, 29/44/21,5</v>
      </c>
      <c r="O93" s="100" t="s">
        <v>410</v>
      </c>
      <c r="P93" s="103"/>
      <c r="Q93" s="102">
        <v>0.49</v>
      </c>
    </row>
    <row r="94" spans="12:17" ht="12.75" customHeight="1">
      <c r="L94" s="216" t="s">
        <v>562</v>
      </c>
      <c r="M94" s="214" t="s">
        <v>571</v>
      </c>
      <c r="N94" s="209" t="str">
        <f t="shared" si="5"/>
        <v>G-04-c - půlení tvárnic, 36,5/24/24</v>
      </c>
      <c r="O94" s="100" t="s">
        <v>410</v>
      </c>
      <c r="P94" s="103"/>
      <c r="Q94" s="102">
        <v>0.49</v>
      </c>
    </row>
    <row r="95" spans="12:17" ht="12.75" customHeight="1">
      <c r="L95" s="216" t="s">
        <v>563</v>
      </c>
      <c r="M95" s="214" t="s">
        <v>572</v>
      </c>
      <c r="N95" s="209" t="str">
        <f t="shared" si="5"/>
        <v>G-04-d - půlení tvárnic, 29/21,5/14</v>
      </c>
      <c r="O95" s="100" t="s">
        <v>410</v>
      </c>
      <c r="P95" s="103"/>
      <c r="Q95" s="102">
        <v>0.49</v>
      </c>
    </row>
    <row r="96" spans="12:17" ht="12.75" customHeight="1">
      <c r="L96" s="216" t="s">
        <v>564</v>
      </c>
      <c r="M96" s="214" t="s">
        <v>573</v>
      </c>
      <c r="N96" s="209" t="str">
        <f t="shared" si="5"/>
        <v>G-04-e - půlení tvárnic, 39,5/29,8/24</v>
      </c>
      <c r="O96" s="100" t="s">
        <v>410</v>
      </c>
      <c r="P96" s="103"/>
      <c r="Q96" s="102">
        <v>0.6</v>
      </c>
    </row>
    <row r="97" spans="12:17" ht="12.75" customHeight="1">
      <c r="L97" s="216" t="s">
        <v>565</v>
      </c>
      <c r="M97" s="214" t="s">
        <v>574</v>
      </c>
      <c r="N97" s="209" t="str">
        <f t="shared" si="5"/>
        <v>G-04-f - půlení tvárnic, 49/24/14</v>
      </c>
      <c r="O97" s="100" t="s">
        <v>410</v>
      </c>
      <c r="P97" s="103"/>
      <c r="Q97" s="102">
        <v>0.35</v>
      </c>
    </row>
    <row r="98" spans="12:17" ht="12.75" customHeight="1">
      <c r="L98" s="216" t="s">
        <v>566</v>
      </c>
      <c r="M98" s="214" t="s">
        <v>575</v>
      </c>
      <c r="N98" s="209" t="str">
        <f t="shared" si="5"/>
        <v>G-04-g - půlení tvárnic, 40/30/23,5</v>
      </c>
      <c r="O98" s="100" t="s">
        <v>410</v>
      </c>
      <c r="P98" s="103"/>
      <c r="Q98" s="102">
        <v>1</v>
      </c>
    </row>
    <row r="99" spans="12:17" ht="12.75" customHeight="1">
      <c r="L99" s="216" t="s">
        <v>567</v>
      </c>
      <c r="M99" s="214" t="s">
        <v>576</v>
      </c>
      <c r="N99" s="209" t="str">
        <f t="shared" si="5"/>
        <v>G-04-h - půlení tvárnic, 50/25/25</v>
      </c>
      <c r="O99" s="100" t="s">
        <v>410</v>
      </c>
      <c r="P99" s="103"/>
      <c r="Q99" s="102">
        <v>1</v>
      </c>
    </row>
    <row r="100" spans="12:17" ht="12.75" customHeight="1">
      <c r="L100" s="216" t="s">
        <v>568</v>
      </c>
      <c r="M100" s="214" t="s">
        <v>577</v>
      </c>
      <c r="N100" s="209" t="str">
        <f t="shared" si="5"/>
        <v>G-04-i - půlení tvárnic, 60/30/25</v>
      </c>
      <c r="O100" s="100" t="s">
        <v>410</v>
      </c>
      <c r="P100" s="103"/>
      <c r="Q100" s="102">
        <v>1</v>
      </c>
    </row>
    <row r="101" spans="12:17" ht="12.75" customHeight="1">
      <c r="L101" s="216" t="s">
        <v>578</v>
      </c>
      <c r="M101" s="214" t="s">
        <v>579</v>
      </c>
      <c r="N101" s="209" t="str">
        <f t="shared" si="5"/>
        <v>H - ZDIVO PŘÍČEK Z CIHEL A PŘÍČKOVEK</v>
      </c>
      <c r="O101" s="103"/>
      <c r="P101" s="103"/>
      <c r="Q101" s="104"/>
    </row>
    <row r="102" spans="12:17" ht="12.75" customHeight="1">
      <c r="L102" s="216" t="s">
        <v>580</v>
      </c>
      <c r="M102" s="214" t="s">
        <v>581</v>
      </c>
      <c r="N102" s="209" t="str">
        <f t="shared" si="5"/>
        <v>H-01-a - rozprostření malty pod ložnou plochu a natažení šňůry</v>
      </c>
      <c r="O102" s="100" t="s">
        <v>87</v>
      </c>
      <c r="P102" s="103"/>
      <c r="Q102" s="105">
        <v>0.33</v>
      </c>
    </row>
    <row r="103" spans="12:17" ht="12.75" customHeight="1">
      <c r="L103" s="216" t="s">
        <v>582</v>
      </c>
      <c r="M103" s="214" t="s">
        <v>583</v>
      </c>
      <c r="N103" s="209" t="str">
        <f t="shared" si="5"/>
        <v>H-02-a - kladení cihel a příčkovek vč. maltování styčné plochy, 33/20/3,5</v>
      </c>
      <c r="O103" s="100" t="s">
        <v>410</v>
      </c>
      <c r="P103" s="103"/>
      <c r="Q103" s="105">
        <v>0.3</v>
      </c>
    </row>
    <row r="104" spans="12:17" ht="12.75" customHeight="1">
      <c r="L104" s="216" t="s">
        <v>584</v>
      </c>
      <c r="M104" s="214" t="s">
        <v>592</v>
      </c>
      <c r="N104" s="209" t="str">
        <f t="shared" si="5"/>
        <v>H-02-b - kladení cihel a příčkovek vč. maltování styčné plochy, 33/20/6,5</v>
      </c>
      <c r="O104" s="100" t="s">
        <v>410</v>
      </c>
      <c r="P104" s="103"/>
      <c r="Q104" s="105">
        <v>0.3</v>
      </c>
    </row>
    <row r="105" spans="12:17" ht="12.75" customHeight="1">
      <c r="L105" s="216" t="s">
        <v>585</v>
      </c>
      <c r="M105" s="214" t="s">
        <v>593</v>
      </c>
      <c r="N105" s="209" t="str">
        <f t="shared" si="5"/>
        <v>H-02-c - kladení cihel a příčkovek vč. maltování styčné plochy, 40/20/3,5</v>
      </c>
      <c r="O105" s="100" t="s">
        <v>410</v>
      </c>
      <c r="P105" s="103"/>
      <c r="Q105" s="105">
        <v>0.34</v>
      </c>
    </row>
    <row r="106" spans="12:17" ht="12.75" customHeight="1">
      <c r="L106" s="216" t="s">
        <v>586</v>
      </c>
      <c r="M106" s="214" t="s">
        <v>594</v>
      </c>
      <c r="N106" s="209" t="str">
        <f t="shared" si="5"/>
        <v>H-02-d - kladení cihel a příčkovek vč. maltování styčné plochy, 24/11,5/6,5</v>
      </c>
      <c r="O106" s="100" t="s">
        <v>410</v>
      </c>
      <c r="P106" s="103"/>
      <c r="Q106" s="105">
        <v>0.34</v>
      </c>
    </row>
    <row r="107" spans="12:17" ht="12.75" customHeight="1">
      <c r="L107" s="216" t="s">
        <v>587</v>
      </c>
      <c r="M107" s="214" t="s">
        <v>595</v>
      </c>
      <c r="N107" s="209" t="str">
        <f t="shared" si="5"/>
        <v>H-02-e - kladení cihel a příčkovek vč. maltování styčné plochy, 24/11,5/5,5</v>
      </c>
      <c r="O107" s="100" t="s">
        <v>410</v>
      </c>
      <c r="P107" s="103"/>
      <c r="Q107" s="105">
        <v>0.22</v>
      </c>
    </row>
    <row r="108" spans="12:17" ht="12.75" customHeight="1">
      <c r="L108" s="216" t="s">
        <v>588</v>
      </c>
      <c r="M108" s="214" t="s">
        <v>596</v>
      </c>
      <c r="N108" s="209" t="str">
        <f t="shared" si="5"/>
        <v>H-02-f - kladení cihel a příčkovek vč. maltování styčné plochy, 24/11,5/11,3</v>
      </c>
      <c r="O108" s="100" t="s">
        <v>410</v>
      </c>
      <c r="P108" s="103"/>
      <c r="Q108" s="105">
        <v>0.22</v>
      </c>
    </row>
    <row r="109" spans="12:17" ht="12.75" customHeight="1">
      <c r="L109" s="216" t="s">
        <v>589</v>
      </c>
      <c r="M109" s="214" t="s">
        <v>597</v>
      </c>
      <c r="N109" s="209" t="str">
        <f t="shared" si="5"/>
        <v>H-02-g - kladení cihel a příčkovek vč. maltování styčné plochy, 25/12/6,5</v>
      </c>
      <c r="O109" s="100" t="s">
        <v>410</v>
      </c>
      <c r="P109" s="103"/>
      <c r="Q109" s="105">
        <v>0.24</v>
      </c>
    </row>
    <row r="110" spans="12:17" ht="12.75" customHeight="1">
      <c r="L110" s="216" t="s">
        <v>590</v>
      </c>
      <c r="M110" s="214" t="s">
        <v>598</v>
      </c>
      <c r="N110" s="209" t="str">
        <f t="shared" si="5"/>
        <v>H-02-h - kladení cihel a příčkovek vč. maltování styčné plochy, 29/14/6,5</v>
      </c>
      <c r="O110" s="100" t="s">
        <v>410</v>
      </c>
      <c r="P110" s="103"/>
      <c r="Q110" s="105">
        <v>0.27</v>
      </c>
    </row>
    <row r="111" spans="12:17" ht="12.75" customHeight="1">
      <c r="L111" s="216" t="s">
        <v>591</v>
      </c>
      <c r="M111" s="214" t="s">
        <v>599</v>
      </c>
      <c r="N111" s="209" t="str">
        <f t="shared" si="5"/>
        <v>H-02-i - kladení cihel a příčkovek vč. maltování styčné plochy, 29/14/14</v>
      </c>
      <c r="O111" s="100" t="s">
        <v>410</v>
      </c>
      <c r="P111" s="103"/>
      <c r="Q111" s="105">
        <v>0.28</v>
      </c>
    </row>
    <row r="112" spans="12:17" ht="12.75" customHeight="1">
      <c r="L112" s="216" t="s">
        <v>600</v>
      </c>
      <c r="M112" s="214" t="s">
        <v>609</v>
      </c>
      <c r="N112" s="209" t="str">
        <f t="shared" si="5"/>
        <v>H-04-a - sekání cihel a příčkovek, 33/20/3,5</v>
      </c>
      <c r="O112" s="100" t="s">
        <v>410</v>
      </c>
      <c r="P112" s="103"/>
      <c r="Q112" s="105">
        <v>0.32</v>
      </c>
    </row>
    <row r="113" spans="12:17" ht="12.75" customHeight="1">
      <c r="L113" s="216" t="s">
        <v>601</v>
      </c>
      <c r="M113" s="214" t="s">
        <v>610</v>
      </c>
      <c r="N113" s="209" t="str">
        <f t="shared" si="5"/>
        <v>H-04-b - sekání cihel a příčkovek, 33/20/6,5</v>
      </c>
      <c r="O113" s="100" t="s">
        <v>410</v>
      </c>
      <c r="P113" s="103"/>
      <c r="Q113" s="105">
        <v>0.32</v>
      </c>
    </row>
    <row r="114" spans="12:17" ht="12.75" customHeight="1">
      <c r="L114" s="216" t="s">
        <v>602</v>
      </c>
      <c r="M114" s="214" t="s">
        <v>611</v>
      </c>
      <c r="N114" s="209" t="str">
        <f t="shared" si="5"/>
        <v>H-04-c - sekání cihel a příčkovek, 40/20/3,5</v>
      </c>
      <c r="O114" s="100" t="s">
        <v>410</v>
      </c>
      <c r="P114" s="103"/>
      <c r="Q114" s="105">
        <v>0.32</v>
      </c>
    </row>
    <row r="115" spans="12:17" ht="12.75" customHeight="1">
      <c r="L115" s="216" t="s">
        <v>603</v>
      </c>
      <c r="M115" s="214" t="s">
        <v>612</v>
      </c>
      <c r="N115" s="209" t="str">
        <f t="shared" si="5"/>
        <v>H-04-d - sekání cihel a příčkovek, 24/11,5/6,5</v>
      </c>
      <c r="O115" s="100" t="s">
        <v>410</v>
      </c>
      <c r="P115" s="103"/>
      <c r="Q115" s="105">
        <v>0.32</v>
      </c>
    </row>
    <row r="116" spans="12:17" ht="12.75" customHeight="1">
      <c r="L116" s="216" t="s">
        <v>604</v>
      </c>
      <c r="M116" s="214" t="s">
        <v>613</v>
      </c>
      <c r="N116" s="209" t="str">
        <f t="shared" si="5"/>
        <v>H-04-e - sekání cihel a příčkovek, 24/11,5/5,5</v>
      </c>
      <c r="O116" s="100" t="s">
        <v>410</v>
      </c>
      <c r="P116" s="103"/>
      <c r="Q116" s="105">
        <v>0.21</v>
      </c>
    </row>
    <row r="117" spans="12:17" ht="12.75" customHeight="1">
      <c r="L117" s="216" t="s">
        <v>605</v>
      </c>
      <c r="M117" s="214" t="s">
        <v>614</v>
      </c>
      <c r="N117" s="209" t="str">
        <f t="shared" si="5"/>
        <v>H-04-f - sekání cihel a příčkovek, 24/11,5/11,3</v>
      </c>
      <c r="O117" s="100" t="s">
        <v>410</v>
      </c>
      <c r="P117" s="103"/>
      <c r="Q117" s="105">
        <v>0.21</v>
      </c>
    </row>
    <row r="118" spans="12:17" ht="12.75" customHeight="1">
      <c r="L118" s="216" t="s">
        <v>606</v>
      </c>
      <c r="M118" s="214" t="s">
        <v>615</v>
      </c>
      <c r="N118" s="209" t="str">
        <f t="shared" si="5"/>
        <v>H-04-g - sekání cihel a příčkovek, 25/12/6,5</v>
      </c>
      <c r="O118" s="100" t="s">
        <v>410</v>
      </c>
      <c r="P118" s="103"/>
      <c r="Q118" s="105">
        <v>0.21</v>
      </c>
    </row>
    <row r="119" spans="12:17" ht="12.75" customHeight="1">
      <c r="L119" s="216" t="s">
        <v>607</v>
      </c>
      <c r="M119" s="214" t="s">
        <v>616</v>
      </c>
      <c r="N119" s="209" t="str">
        <f t="shared" si="5"/>
        <v>H-04-h - sekání cihel a příčkovek, 29/14/6,5</v>
      </c>
      <c r="O119" s="100" t="s">
        <v>410</v>
      </c>
      <c r="P119" s="103"/>
      <c r="Q119" s="105">
        <v>0.21</v>
      </c>
    </row>
    <row r="120" spans="12:17" ht="12.75" customHeight="1">
      <c r="L120" s="216" t="s">
        <v>608</v>
      </c>
      <c r="M120" s="214" t="s">
        <v>617</v>
      </c>
      <c r="N120" s="209" t="str">
        <f t="shared" si="5"/>
        <v>H-04-i - sekání cihel a příčkovek, 29/14/14</v>
      </c>
      <c r="O120" s="100" t="s">
        <v>410</v>
      </c>
      <c r="P120" s="103"/>
      <c r="Q120" s="105">
        <v>0.21</v>
      </c>
    </row>
    <row r="121" spans="12:17" ht="12.75" customHeight="1">
      <c r="L121" s="216" t="s">
        <v>618</v>
      </c>
      <c r="M121" s="214" t="s">
        <v>619</v>
      </c>
      <c r="N121" s="209" t="str">
        <f t="shared" si="5"/>
        <v>H-11-a - montáž a demontáž rámu nebo roštu</v>
      </c>
      <c r="O121" s="100" t="s">
        <v>408</v>
      </c>
      <c r="P121" s="103"/>
      <c r="Q121" s="105">
        <v>2.79</v>
      </c>
    </row>
    <row r="122" spans="12:17" ht="12.75" customHeight="1">
      <c r="L122" s="216" t="s">
        <v>620</v>
      </c>
      <c r="M122" s="214" t="s">
        <v>621</v>
      </c>
      <c r="N122" s="209" t="str">
        <f t="shared" si="5"/>
        <v>H-12-a - ukládání páskové oceli</v>
      </c>
      <c r="O122" s="100" t="s">
        <v>87</v>
      </c>
      <c r="P122" s="103"/>
      <c r="Q122" s="105">
        <v>0.95</v>
      </c>
    </row>
    <row r="123" spans="12:17" ht="12.75" customHeight="1">
      <c r="L123" s="216" t="s">
        <v>622</v>
      </c>
      <c r="M123" s="214" t="s">
        <v>623</v>
      </c>
      <c r="N123" s="209" t="str">
        <f t="shared" si="5"/>
        <v>H-13-a - očištění zárubně při zdivu</v>
      </c>
      <c r="O123" s="100" t="s">
        <v>87</v>
      </c>
      <c r="P123" s="103"/>
      <c r="Q123" s="105">
        <v>0.15</v>
      </c>
    </row>
    <row r="124" spans="12:17" ht="12.75" customHeight="1">
      <c r="L124" s="216" t="s">
        <v>637</v>
      </c>
      <c r="M124" s="214" t="s">
        <v>638</v>
      </c>
      <c r="N124" s="209" t="str">
        <f t="shared" si="5"/>
        <v>Z - INDEX ČASU SMĚNOVÉHO</v>
      </c>
      <c r="O124" s="103"/>
      <c r="P124" s="103"/>
      <c r="Q124" s="104"/>
    </row>
    <row r="125" spans="12:17" ht="12.75" customHeight="1" thickBot="1">
      <c r="L125" s="217" t="s">
        <v>639</v>
      </c>
      <c r="M125" s="218" t="s">
        <v>640</v>
      </c>
      <c r="N125" s="210" t="str">
        <f t="shared" si="5"/>
        <v>Z-62-a - Index času směnového</v>
      </c>
      <c r="O125" s="106" t="s">
        <v>641</v>
      </c>
      <c r="P125" s="107">
        <v>1.12</v>
      </c>
      <c r="Q125" s="108"/>
    </row>
    <row r="127" ht="13.5" thickBot="1"/>
    <row r="128" spans="14:18" ht="12.75">
      <c r="N128" s="109" t="s">
        <v>645</v>
      </c>
      <c r="O128" s="110" t="s">
        <v>647</v>
      </c>
      <c r="P128" s="110" t="s">
        <v>648</v>
      </c>
      <c r="Q128" s="110" t="s">
        <v>649</v>
      </c>
      <c r="R128" s="111" t="s">
        <v>654</v>
      </c>
    </row>
    <row r="129" spans="14:18" ht="12.75">
      <c r="N129" s="91" t="s">
        <v>20</v>
      </c>
      <c r="O129" s="92" t="s">
        <v>15</v>
      </c>
      <c r="P129" s="92" t="s">
        <v>15</v>
      </c>
      <c r="Q129" s="92" t="s">
        <v>15</v>
      </c>
      <c r="R129" s="96" t="s">
        <v>15</v>
      </c>
    </row>
    <row r="130" spans="14:18" ht="12.75">
      <c r="N130" s="112" t="s">
        <v>692</v>
      </c>
      <c r="O130" s="103" t="s">
        <v>438</v>
      </c>
      <c r="P130" s="113" t="s">
        <v>652</v>
      </c>
      <c r="Q130" s="103" t="s">
        <v>650</v>
      </c>
      <c r="R130" s="114" t="s">
        <v>655</v>
      </c>
    </row>
    <row r="131" spans="14:18" ht="12.75">
      <c r="N131" s="112" t="s">
        <v>693</v>
      </c>
      <c r="O131" s="103" t="s">
        <v>438</v>
      </c>
      <c r="P131" s="113" t="s">
        <v>652</v>
      </c>
      <c r="Q131" s="103" t="s">
        <v>656</v>
      </c>
      <c r="R131" s="114" t="s">
        <v>655</v>
      </c>
    </row>
    <row r="132" spans="14:18" ht="12.75">
      <c r="N132" s="112" t="s">
        <v>688</v>
      </c>
      <c r="O132" s="103" t="s">
        <v>408</v>
      </c>
      <c r="P132" s="113" t="s">
        <v>652</v>
      </c>
      <c r="Q132" s="103" t="s">
        <v>657</v>
      </c>
      <c r="R132" s="114" t="s">
        <v>655</v>
      </c>
    </row>
    <row r="133" spans="14:18" ht="12.75">
      <c r="N133" s="112" t="s">
        <v>694</v>
      </c>
      <c r="O133" s="103" t="s">
        <v>438</v>
      </c>
      <c r="P133" s="113" t="s">
        <v>652</v>
      </c>
      <c r="Q133" s="103" t="s">
        <v>659</v>
      </c>
      <c r="R133" s="114" t="s">
        <v>655</v>
      </c>
    </row>
    <row r="134" spans="14:18" ht="12.75">
      <c r="N134" s="112" t="s">
        <v>689</v>
      </c>
      <c r="O134" s="103" t="s">
        <v>408</v>
      </c>
      <c r="P134" s="113" t="s">
        <v>652</v>
      </c>
      <c r="Q134" s="103" t="s">
        <v>658</v>
      </c>
      <c r="R134" s="114" t="s">
        <v>655</v>
      </c>
    </row>
    <row r="135" spans="14:18" ht="12.75">
      <c r="N135" s="112" t="s">
        <v>690</v>
      </c>
      <c r="O135" s="103" t="s">
        <v>408</v>
      </c>
      <c r="P135" s="113" t="s">
        <v>652</v>
      </c>
      <c r="Q135" s="103" t="s">
        <v>660</v>
      </c>
      <c r="R135" s="114" t="s">
        <v>655</v>
      </c>
    </row>
    <row r="136" spans="14:18" ht="12.75">
      <c r="N136" s="112" t="s">
        <v>695</v>
      </c>
      <c r="O136" s="103" t="s">
        <v>438</v>
      </c>
      <c r="P136" s="113" t="s">
        <v>652</v>
      </c>
      <c r="Q136" s="103" t="s">
        <v>661</v>
      </c>
      <c r="R136" s="114" t="s">
        <v>655</v>
      </c>
    </row>
    <row r="137" spans="14:18" ht="12.75">
      <c r="N137" s="112" t="s">
        <v>696</v>
      </c>
      <c r="O137" s="103" t="s">
        <v>438</v>
      </c>
      <c r="P137" s="113" t="s">
        <v>652</v>
      </c>
      <c r="Q137" s="103" t="s">
        <v>662</v>
      </c>
      <c r="R137" s="114" t="s">
        <v>655</v>
      </c>
    </row>
    <row r="138" spans="14:18" ht="12.75">
      <c r="N138" s="112" t="s">
        <v>697</v>
      </c>
      <c r="O138" s="103" t="s">
        <v>438</v>
      </c>
      <c r="P138" s="113" t="s">
        <v>652</v>
      </c>
      <c r="Q138" s="103" t="s">
        <v>663</v>
      </c>
      <c r="R138" s="114" t="s">
        <v>655</v>
      </c>
    </row>
    <row r="139" spans="14:18" ht="12.75">
      <c r="N139" s="112" t="s">
        <v>691</v>
      </c>
      <c r="O139" s="103" t="s">
        <v>438</v>
      </c>
      <c r="P139" s="113" t="s">
        <v>652</v>
      </c>
      <c r="Q139" s="103" t="s">
        <v>664</v>
      </c>
      <c r="R139" s="114" t="s">
        <v>655</v>
      </c>
    </row>
    <row r="140" spans="14:18" ht="12.75">
      <c r="N140" s="112" t="s">
        <v>698</v>
      </c>
      <c r="O140" s="103" t="s">
        <v>408</v>
      </c>
      <c r="P140" s="113" t="s">
        <v>652</v>
      </c>
      <c r="Q140" s="103" t="s">
        <v>665</v>
      </c>
      <c r="R140" s="114" t="s">
        <v>655</v>
      </c>
    </row>
    <row r="141" spans="14:18" ht="12.75">
      <c r="N141" s="112" t="s">
        <v>699</v>
      </c>
      <c r="O141" s="103" t="s">
        <v>438</v>
      </c>
      <c r="P141" s="113" t="s">
        <v>652</v>
      </c>
      <c r="Q141" s="103" t="s">
        <v>666</v>
      </c>
      <c r="R141" s="114" t="s">
        <v>655</v>
      </c>
    </row>
    <row r="142" spans="14:18" ht="12.75">
      <c r="N142" s="112" t="s">
        <v>700</v>
      </c>
      <c r="O142" s="103" t="s">
        <v>408</v>
      </c>
      <c r="P142" s="113" t="s">
        <v>652</v>
      </c>
      <c r="Q142" s="103" t="s">
        <v>667</v>
      </c>
      <c r="R142" s="114" t="s">
        <v>655</v>
      </c>
    </row>
    <row r="143" spans="14:18" ht="12.75">
      <c r="N143" s="112" t="s">
        <v>701</v>
      </c>
      <c r="O143" s="103" t="s">
        <v>438</v>
      </c>
      <c r="P143" s="113" t="s">
        <v>652</v>
      </c>
      <c r="Q143" s="103" t="s">
        <v>668</v>
      </c>
      <c r="R143" s="114" t="s">
        <v>655</v>
      </c>
    </row>
    <row r="144" spans="14:18" ht="12.75">
      <c r="N144" s="112" t="s">
        <v>702</v>
      </c>
      <c r="O144" s="103" t="s">
        <v>408</v>
      </c>
      <c r="P144" s="113" t="s">
        <v>652</v>
      </c>
      <c r="Q144" s="103" t="s">
        <v>675</v>
      </c>
      <c r="R144" s="114" t="s">
        <v>655</v>
      </c>
    </row>
    <row r="145" spans="14:18" ht="12.75">
      <c r="N145" s="112" t="s">
        <v>703</v>
      </c>
      <c r="O145" s="103" t="s">
        <v>438</v>
      </c>
      <c r="P145" s="113" t="s">
        <v>652</v>
      </c>
      <c r="Q145" s="103" t="s">
        <v>676</v>
      </c>
      <c r="R145" s="114" t="s">
        <v>655</v>
      </c>
    </row>
    <row r="146" spans="14:18" ht="12.75">
      <c r="N146" s="112" t="s">
        <v>704</v>
      </c>
      <c r="O146" s="103" t="s">
        <v>438</v>
      </c>
      <c r="P146" s="113" t="s">
        <v>652</v>
      </c>
      <c r="Q146" s="103" t="s">
        <v>677</v>
      </c>
      <c r="R146" s="114" t="s">
        <v>655</v>
      </c>
    </row>
    <row r="147" spans="14:18" ht="12.75">
      <c r="N147" s="112" t="s">
        <v>705</v>
      </c>
      <c r="O147" s="103" t="s">
        <v>438</v>
      </c>
      <c r="P147" s="113" t="s">
        <v>652</v>
      </c>
      <c r="Q147" s="103" t="s">
        <v>678</v>
      </c>
      <c r="R147" s="114" t="s">
        <v>655</v>
      </c>
    </row>
    <row r="148" spans="14:18" ht="12.75">
      <c r="N148" s="112" t="s">
        <v>706</v>
      </c>
      <c r="O148" s="103" t="s">
        <v>438</v>
      </c>
      <c r="P148" s="113" t="s">
        <v>652</v>
      </c>
      <c r="Q148" s="103" t="s">
        <v>679</v>
      </c>
      <c r="R148" s="114" t="s">
        <v>655</v>
      </c>
    </row>
    <row r="149" spans="14:18" ht="12.75">
      <c r="N149" s="112" t="s">
        <v>703</v>
      </c>
      <c r="O149" s="103" t="s">
        <v>438</v>
      </c>
      <c r="P149" s="113" t="s">
        <v>652</v>
      </c>
      <c r="Q149" s="103" t="s">
        <v>680</v>
      </c>
      <c r="R149" s="114" t="s">
        <v>655</v>
      </c>
    </row>
    <row r="150" spans="14:18" ht="12.75">
      <c r="N150" s="112" t="s">
        <v>707</v>
      </c>
      <c r="O150" s="103" t="s">
        <v>408</v>
      </c>
      <c r="P150" s="113" t="s">
        <v>652</v>
      </c>
      <c r="Q150" s="103" t="s">
        <v>681</v>
      </c>
      <c r="R150" s="114" t="s">
        <v>655</v>
      </c>
    </row>
    <row r="151" spans="14:18" ht="12.75">
      <c r="N151" s="112" t="s">
        <v>708</v>
      </c>
      <c r="O151" s="103" t="s">
        <v>408</v>
      </c>
      <c r="P151" s="113" t="s">
        <v>652</v>
      </c>
      <c r="Q151" s="103" t="s">
        <v>682</v>
      </c>
      <c r="R151" s="114" t="s">
        <v>655</v>
      </c>
    </row>
    <row r="152" spans="14:18" ht="12.75">
      <c r="N152" s="112" t="s">
        <v>709</v>
      </c>
      <c r="O152" s="103" t="s">
        <v>438</v>
      </c>
      <c r="P152" s="113" t="s">
        <v>652</v>
      </c>
      <c r="Q152" s="103" t="s">
        <v>683</v>
      </c>
      <c r="R152" s="114" t="s">
        <v>655</v>
      </c>
    </row>
    <row r="153" spans="14:18" ht="12.75">
      <c r="N153" s="112" t="s">
        <v>710</v>
      </c>
      <c r="O153" s="103" t="s">
        <v>438</v>
      </c>
      <c r="P153" s="113" t="s">
        <v>652</v>
      </c>
      <c r="Q153" s="103" t="s">
        <v>684</v>
      </c>
      <c r="R153" s="114" t="s">
        <v>655</v>
      </c>
    </row>
    <row r="154" spans="14:18" ht="12.75">
      <c r="N154" s="112" t="s">
        <v>711</v>
      </c>
      <c r="O154" s="103" t="s">
        <v>438</v>
      </c>
      <c r="P154" s="113" t="s">
        <v>652</v>
      </c>
      <c r="Q154" s="103" t="s">
        <v>685</v>
      </c>
      <c r="R154" s="114" t="s">
        <v>655</v>
      </c>
    </row>
    <row r="155" spans="14:18" ht="12.75">
      <c r="N155" s="112" t="s">
        <v>712</v>
      </c>
      <c r="O155" s="103" t="s">
        <v>438</v>
      </c>
      <c r="P155" s="113" t="s">
        <v>652</v>
      </c>
      <c r="Q155" s="103" t="s">
        <v>686</v>
      </c>
      <c r="R155" s="114" t="s">
        <v>655</v>
      </c>
    </row>
    <row r="156" spans="14:18" ht="13.5" thickBot="1">
      <c r="N156" s="115" t="s">
        <v>713</v>
      </c>
      <c r="O156" s="107" t="s">
        <v>438</v>
      </c>
      <c r="P156" s="116" t="s">
        <v>652</v>
      </c>
      <c r="Q156" s="107" t="s">
        <v>687</v>
      </c>
      <c r="R156" s="108" t="s">
        <v>655</v>
      </c>
    </row>
    <row r="157" ht="12.75">
      <c r="P157" s="37"/>
    </row>
    <row r="158" ht="12.75">
      <c r="P158" s="37"/>
    </row>
    <row r="159" ht="12.75">
      <c r="P159" s="37"/>
    </row>
  </sheetData>
  <sheetProtection/>
  <mergeCells count="82">
    <mergeCell ref="B43:C43"/>
    <mergeCell ref="B45:C45"/>
    <mergeCell ref="G45:H45"/>
    <mergeCell ref="E8:F8"/>
    <mergeCell ref="E9:F9"/>
    <mergeCell ref="A9:B9"/>
    <mergeCell ref="C8:D8"/>
    <mergeCell ref="C9:D9"/>
    <mergeCell ref="G35:H35"/>
    <mergeCell ref="G36:H36"/>
    <mergeCell ref="G47:H47"/>
    <mergeCell ref="G48:H48"/>
    <mergeCell ref="B10:F10"/>
    <mergeCell ref="G42:H42"/>
    <mergeCell ref="G43:H43"/>
    <mergeCell ref="G44:H44"/>
    <mergeCell ref="G46:H46"/>
    <mergeCell ref="G39:H39"/>
    <mergeCell ref="G40:H40"/>
    <mergeCell ref="G41:H41"/>
    <mergeCell ref="G31:H31"/>
    <mergeCell ref="G32:H32"/>
    <mergeCell ref="G33:H33"/>
    <mergeCell ref="G34:H34"/>
    <mergeCell ref="B48:C48"/>
    <mergeCell ref="G19:H19"/>
    <mergeCell ref="G20:H20"/>
    <mergeCell ref="G21:H21"/>
    <mergeCell ref="G22:H22"/>
    <mergeCell ref="G29:H29"/>
    <mergeCell ref="G30:H30"/>
    <mergeCell ref="G23:H23"/>
    <mergeCell ref="G24:H24"/>
    <mergeCell ref="G25:H25"/>
    <mergeCell ref="G14:H14"/>
    <mergeCell ref="G15:H15"/>
    <mergeCell ref="B46:C46"/>
    <mergeCell ref="B47:C47"/>
    <mergeCell ref="B44:C44"/>
    <mergeCell ref="G26:H26"/>
    <mergeCell ref="G27:H27"/>
    <mergeCell ref="G28:H28"/>
    <mergeCell ref="G37:H37"/>
    <mergeCell ref="G38:H38"/>
    <mergeCell ref="G16:H16"/>
    <mergeCell ref="G17:H17"/>
    <mergeCell ref="G18:H18"/>
    <mergeCell ref="B42:C42"/>
    <mergeCell ref="B40:C40"/>
    <mergeCell ref="B41:C41"/>
    <mergeCell ref="B34:C3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G11:H11"/>
    <mergeCell ref="B12:C12"/>
    <mergeCell ref="B13:C13"/>
    <mergeCell ref="B11:C11"/>
    <mergeCell ref="G12:H12"/>
    <mergeCell ref="G13:H13"/>
  </mergeCells>
  <dataValidations count="11">
    <dataValidation type="list" allowBlank="1" showInputMessage="1" showErrorMessage="1" sqref="J15">
      <formula1>$N$10:$N$14</formula1>
    </dataValidation>
    <dataValidation type="list" allowBlank="1" showInputMessage="1" showErrorMessage="1" sqref="J17">
      <formula1>$N$15:$N$23</formula1>
    </dataValidation>
    <dataValidation type="list" allowBlank="1" showInputMessage="1" showErrorMessage="1" sqref="J19">
      <formula1>$N$24:$N$30</formula1>
    </dataValidation>
    <dataValidation type="list" allowBlank="1" showInputMessage="1" showErrorMessage="1" sqref="J21">
      <formula1>$N$31:$N$45</formula1>
    </dataValidation>
    <dataValidation type="list" allowBlank="1" showInputMessage="1" showErrorMessage="1" sqref="J23">
      <formula1>$N$46:$N$54</formula1>
    </dataValidation>
    <dataValidation type="list" allowBlank="1" showInputMessage="1" showErrorMessage="1" sqref="J25">
      <formula1>$N$55:$N$80</formula1>
    </dataValidation>
    <dataValidation type="list" allowBlank="1" showInputMessage="1" showErrorMessage="1" sqref="J27">
      <formula1>$N$82:$N$100</formula1>
    </dataValidation>
    <dataValidation type="list" allowBlank="1" showInputMessage="1" showErrorMessage="1" sqref="J29">
      <formula1>$N$101:$N$123</formula1>
    </dataValidation>
    <dataValidation type="list" allowBlank="1" showInputMessage="1" showErrorMessage="1" sqref="J31">
      <formula1>$N$124:$N$125</formula1>
    </dataValidation>
    <dataValidation type="list" allowBlank="1" showInputMessage="1" showErrorMessage="1" sqref="B12:C41 B46:C46">
      <formula1>$N$8:$N$125</formula1>
    </dataValidation>
    <dataValidation type="list" allowBlank="1" showInputMessage="1" showErrorMessage="1" sqref="B10:F10">
      <formula1>$N$129:$N$156</formula1>
    </dataValidation>
  </dataValidation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17.8515625" style="0" customWidth="1"/>
    <col min="4" max="4" width="17.7109375" style="0" customWidth="1"/>
    <col min="6" max="6" width="10.7109375" style="0" customWidth="1"/>
    <col min="7" max="7" width="9.28125" style="0" customWidth="1"/>
    <col min="8" max="9" width="8.57421875" style="0" customWidth="1"/>
  </cols>
  <sheetData>
    <row r="1" ht="13.5" thickBot="1"/>
    <row r="2" spans="1:9" s="12" customFormat="1" ht="15" customHeight="1">
      <c r="A2" s="162" t="s">
        <v>52</v>
      </c>
      <c r="B2" s="178"/>
      <c r="C2" s="13"/>
      <c r="D2" s="162" t="s">
        <v>53</v>
      </c>
      <c r="E2" s="163"/>
      <c r="F2" s="162" t="s">
        <v>54</v>
      </c>
      <c r="G2" s="163"/>
      <c r="H2" s="15" t="s">
        <v>28</v>
      </c>
      <c r="I2" s="13">
        <v>47</v>
      </c>
    </row>
    <row r="3" spans="1:9" s="12" customFormat="1" ht="18.75" customHeight="1" thickBot="1">
      <c r="A3" s="164"/>
      <c r="B3" s="179"/>
      <c r="C3" s="82"/>
      <c r="D3" s="167" t="s">
        <v>76</v>
      </c>
      <c r="E3" s="82"/>
      <c r="F3" s="167" t="s">
        <v>75</v>
      </c>
      <c r="G3" s="82"/>
      <c r="H3" s="16" t="s">
        <v>29</v>
      </c>
      <c r="I3" s="1">
        <v>1</v>
      </c>
    </row>
    <row r="4" spans="1:9" ht="34.5" customHeight="1" thickBot="1">
      <c r="A4" s="17" t="s">
        <v>27</v>
      </c>
      <c r="B4" s="174" t="s">
        <v>85</v>
      </c>
      <c r="C4" s="174"/>
      <c r="D4" s="174"/>
      <c r="E4" s="174"/>
      <c r="F4" s="174"/>
      <c r="G4" s="175"/>
      <c r="H4" s="17" t="s">
        <v>24</v>
      </c>
      <c r="I4" s="31" t="s">
        <v>49</v>
      </c>
    </row>
    <row r="5" spans="1:9" ht="26.25" customHeight="1" thickBot="1">
      <c r="A5" s="14" t="s">
        <v>21</v>
      </c>
      <c r="B5" s="14" t="s">
        <v>22</v>
      </c>
      <c r="C5" s="140" t="s">
        <v>23</v>
      </c>
      <c r="D5" s="141"/>
      <c r="E5" s="14" t="s">
        <v>24</v>
      </c>
      <c r="F5" s="14" t="s">
        <v>25</v>
      </c>
      <c r="G5" s="14" t="s">
        <v>26</v>
      </c>
      <c r="H5" s="140" t="s">
        <v>14</v>
      </c>
      <c r="I5" s="141"/>
    </row>
    <row r="6" spans="1:9" s="26" customFormat="1" ht="26.25" customHeight="1">
      <c r="A6" s="28">
        <v>1</v>
      </c>
      <c r="B6" s="27" t="s">
        <v>55</v>
      </c>
      <c r="C6" s="176" t="s">
        <v>62</v>
      </c>
      <c r="D6" s="177"/>
      <c r="E6" s="27" t="s">
        <v>49</v>
      </c>
      <c r="F6" s="28">
        <v>1</v>
      </c>
      <c r="G6" s="28">
        <v>0.48</v>
      </c>
      <c r="H6" s="146">
        <f>F6*G6</f>
        <v>0.48</v>
      </c>
      <c r="I6" s="147"/>
    </row>
    <row r="7" spans="1:9" ht="27" customHeight="1">
      <c r="A7" s="29">
        <v>2</v>
      </c>
      <c r="B7" s="32" t="s">
        <v>56</v>
      </c>
      <c r="C7" s="172" t="s">
        <v>63</v>
      </c>
      <c r="D7" s="173"/>
      <c r="E7" s="32" t="s">
        <v>49</v>
      </c>
      <c r="F7" s="29">
        <v>1</v>
      </c>
      <c r="G7" s="29">
        <v>0.25</v>
      </c>
      <c r="H7" s="165">
        <f>F7*G7</f>
        <v>0.25</v>
      </c>
      <c r="I7" s="166"/>
    </row>
    <row r="8" spans="1:9" ht="15" customHeight="1">
      <c r="A8" s="2">
        <v>3</v>
      </c>
      <c r="B8" s="33" t="s">
        <v>57</v>
      </c>
      <c r="C8" s="172" t="s">
        <v>64</v>
      </c>
      <c r="D8" s="173"/>
      <c r="E8" s="32" t="s">
        <v>49</v>
      </c>
      <c r="F8" s="29">
        <v>1</v>
      </c>
      <c r="G8" s="29">
        <v>1.79</v>
      </c>
      <c r="H8" s="165">
        <v>1.79</v>
      </c>
      <c r="I8" s="166"/>
    </row>
    <row r="9" spans="1:9" ht="15" customHeight="1">
      <c r="A9" s="2">
        <v>4</v>
      </c>
      <c r="B9" s="33" t="s">
        <v>58</v>
      </c>
      <c r="C9" s="172" t="s">
        <v>65</v>
      </c>
      <c r="D9" s="173"/>
      <c r="E9" s="32" t="s">
        <v>49</v>
      </c>
      <c r="F9" s="29">
        <v>1</v>
      </c>
      <c r="G9" s="29">
        <v>0.4</v>
      </c>
      <c r="H9" s="165">
        <v>0.4</v>
      </c>
      <c r="I9" s="166"/>
    </row>
    <row r="10" spans="1:9" ht="15" customHeight="1">
      <c r="A10" s="2">
        <v>5</v>
      </c>
      <c r="B10" s="33" t="s">
        <v>59</v>
      </c>
      <c r="C10" s="172" t="s">
        <v>66</v>
      </c>
      <c r="D10" s="173"/>
      <c r="E10" s="32" t="s">
        <v>49</v>
      </c>
      <c r="F10" s="29">
        <v>1</v>
      </c>
      <c r="G10" s="29">
        <v>0.31</v>
      </c>
      <c r="H10" s="165">
        <v>0.31</v>
      </c>
      <c r="I10" s="166"/>
    </row>
    <row r="11" spans="1:9" ht="15" customHeight="1">
      <c r="A11" s="2">
        <v>6</v>
      </c>
      <c r="B11" s="33" t="s">
        <v>60</v>
      </c>
      <c r="C11" s="172" t="s">
        <v>67</v>
      </c>
      <c r="D11" s="173"/>
      <c r="E11" s="32" t="s">
        <v>49</v>
      </c>
      <c r="F11" s="29">
        <v>1</v>
      </c>
      <c r="G11" s="29">
        <v>1.49</v>
      </c>
      <c r="H11" s="165">
        <v>1.49</v>
      </c>
      <c r="I11" s="166"/>
    </row>
    <row r="12" spans="1:9" ht="15" customHeight="1">
      <c r="A12" s="2">
        <v>7</v>
      </c>
      <c r="B12" s="33" t="s">
        <v>61</v>
      </c>
      <c r="C12" s="172" t="s">
        <v>68</v>
      </c>
      <c r="D12" s="173"/>
      <c r="E12" s="32" t="s">
        <v>87</v>
      </c>
      <c r="F12" s="29">
        <v>0.6</v>
      </c>
      <c r="G12" s="29">
        <v>1.71</v>
      </c>
      <c r="H12" s="165">
        <f>F12*G12</f>
        <v>1.026</v>
      </c>
      <c r="I12" s="166"/>
    </row>
    <row r="13" spans="1:9" ht="15" customHeight="1">
      <c r="A13" s="2">
        <v>8</v>
      </c>
      <c r="B13" s="33" t="s">
        <v>61</v>
      </c>
      <c r="C13" s="172" t="s">
        <v>69</v>
      </c>
      <c r="D13" s="173"/>
      <c r="E13" s="32" t="s">
        <v>87</v>
      </c>
      <c r="F13" s="29">
        <v>0.65</v>
      </c>
      <c r="G13" s="29">
        <v>1.71</v>
      </c>
      <c r="H13" s="165">
        <f>F13*G13</f>
        <v>1.1115</v>
      </c>
      <c r="I13" s="166"/>
    </row>
    <row r="14" spans="1:9" ht="15" customHeight="1">
      <c r="A14" s="2"/>
      <c r="B14" s="2"/>
      <c r="C14" s="158" t="s">
        <v>70</v>
      </c>
      <c r="D14" s="95"/>
      <c r="E14" s="29"/>
      <c r="F14" s="29"/>
      <c r="G14" s="29"/>
      <c r="H14" s="165">
        <v>6.858</v>
      </c>
      <c r="I14" s="166"/>
    </row>
    <row r="15" spans="1:9" ht="15" customHeight="1">
      <c r="A15" s="2">
        <v>9</v>
      </c>
      <c r="B15" s="33" t="s">
        <v>88</v>
      </c>
      <c r="C15" s="158" t="s">
        <v>646</v>
      </c>
      <c r="D15" s="95"/>
      <c r="E15" s="32" t="s">
        <v>71</v>
      </c>
      <c r="F15" s="29">
        <v>1.16</v>
      </c>
      <c r="G15" s="29">
        <v>6.858</v>
      </c>
      <c r="H15" s="165">
        <v>7.955</v>
      </c>
      <c r="I15" s="166"/>
    </row>
    <row r="16" spans="1:9" ht="15" customHeight="1" thickBot="1">
      <c r="A16" s="2"/>
      <c r="B16" s="2"/>
      <c r="C16" s="150"/>
      <c r="D16" s="95"/>
      <c r="E16" s="29"/>
      <c r="F16" s="29"/>
      <c r="G16" s="29"/>
      <c r="H16" s="165"/>
      <c r="I16" s="166"/>
    </row>
    <row r="17" spans="1:9" ht="15" customHeight="1" thickBot="1">
      <c r="A17" s="3"/>
      <c r="B17" s="3"/>
      <c r="C17" s="167" t="s">
        <v>50</v>
      </c>
      <c r="D17" s="82"/>
      <c r="E17" s="3"/>
      <c r="F17" s="34" t="s">
        <v>72</v>
      </c>
      <c r="G17" s="34" t="s">
        <v>73</v>
      </c>
      <c r="H17" s="168" t="s">
        <v>74</v>
      </c>
      <c r="I17" s="169"/>
    </row>
    <row r="18" ht="13.5" thickBot="1"/>
    <row r="19" spans="1:9" ht="12.75">
      <c r="A19" s="162" t="s">
        <v>52</v>
      </c>
      <c r="B19" s="178"/>
      <c r="C19" s="13"/>
      <c r="D19" s="162" t="s">
        <v>53</v>
      </c>
      <c r="E19" s="163"/>
      <c r="F19" s="162" t="s">
        <v>54</v>
      </c>
      <c r="G19" s="163"/>
      <c r="H19" s="15" t="s">
        <v>28</v>
      </c>
      <c r="I19" s="13">
        <v>48</v>
      </c>
    </row>
    <row r="20" spans="1:9" ht="13.5" thickBot="1">
      <c r="A20" s="164"/>
      <c r="B20" s="179"/>
      <c r="C20" s="82"/>
      <c r="D20" s="167" t="s">
        <v>77</v>
      </c>
      <c r="E20" s="82"/>
      <c r="F20" s="167" t="s">
        <v>75</v>
      </c>
      <c r="G20" s="82"/>
      <c r="H20" s="16" t="s">
        <v>29</v>
      </c>
      <c r="I20" s="1">
        <v>1</v>
      </c>
    </row>
    <row r="21" spans="1:9" ht="34.5" customHeight="1" thickBot="1">
      <c r="A21" s="17" t="s">
        <v>27</v>
      </c>
      <c r="B21" s="174" t="s">
        <v>84</v>
      </c>
      <c r="C21" s="174"/>
      <c r="D21" s="174"/>
      <c r="E21" s="174"/>
      <c r="F21" s="174"/>
      <c r="G21" s="175"/>
      <c r="H21" s="17" t="s">
        <v>24</v>
      </c>
      <c r="I21" s="31" t="s">
        <v>49</v>
      </c>
    </row>
    <row r="22" spans="1:9" ht="26.25" thickBot="1">
      <c r="A22" s="14" t="s">
        <v>21</v>
      </c>
      <c r="B22" s="14" t="s">
        <v>22</v>
      </c>
      <c r="C22" s="140" t="s">
        <v>23</v>
      </c>
      <c r="D22" s="141"/>
      <c r="E22" s="14" t="s">
        <v>24</v>
      </c>
      <c r="F22" s="14" t="s">
        <v>25</v>
      </c>
      <c r="G22" s="14" t="s">
        <v>26</v>
      </c>
      <c r="H22" s="140" t="s">
        <v>14</v>
      </c>
      <c r="I22" s="141"/>
    </row>
    <row r="23" spans="1:9" ht="14.25" customHeight="1">
      <c r="A23" s="28">
        <v>1</v>
      </c>
      <c r="B23" s="27" t="s">
        <v>55</v>
      </c>
      <c r="C23" s="176" t="s">
        <v>62</v>
      </c>
      <c r="D23" s="177"/>
      <c r="E23" s="27" t="s">
        <v>49</v>
      </c>
      <c r="F23" s="28">
        <v>1</v>
      </c>
      <c r="G23" s="28">
        <v>0.48</v>
      </c>
      <c r="H23" s="146">
        <f>F23*G23</f>
        <v>0.48</v>
      </c>
      <c r="I23" s="147"/>
    </row>
    <row r="24" spans="1:9" ht="14.25" customHeight="1">
      <c r="A24" s="29">
        <v>2</v>
      </c>
      <c r="B24" s="32" t="s">
        <v>56</v>
      </c>
      <c r="C24" s="172" t="s">
        <v>63</v>
      </c>
      <c r="D24" s="173"/>
      <c r="E24" s="32" t="s">
        <v>49</v>
      </c>
      <c r="F24" s="29">
        <v>1</v>
      </c>
      <c r="G24" s="29">
        <v>0.25</v>
      </c>
      <c r="H24" s="165">
        <f>F24*G24</f>
        <v>0.25</v>
      </c>
      <c r="I24" s="166"/>
    </row>
    <row r="25" spans="1:9" ht="14.25" customHeight="1">
      <c r="A25" s="2">
        <v>3</v>
      </c>
      <c r="B25" s="33" t="s">
        <v>57</v>
      </c>
      <c r="C25" s="172" t="s">
        <v>64</v>
      </c>
      <c r="D25" s="173"/>
      <c r="E25" s="32" t="s">
        <v>49</v>
      </c>
      <c r="F25" s="29">
        <v>1</v>
      </c>
      <c r="G25" s="29">
        <v>1.79</v>
      </c>
      <c r="H25" s="165">
        <v>1.79</v>
      </c>
      <c r="I25" s="166"/>
    </row>
    <row r="26" spans="1:9" ht="14.25" customHeight="1">
      <c r="A26" s="2">
        <v>4</v>
      </c>
      <c r="B26" s="33" t="s">
        <v>58</v>
      </c>
      <c r="C26" s="172" t="s">
        <v>65</v>
      </c>
      <c r="D26" s="173"/>
      <c r="E26" s="32" t="s">
        <v>49</v>
      </c>
      <c r="F26" s="29">
        <v>1</v>
      </c>
      <c r="G26" s="29">
        <v>0.4</v>
      </c>
      <c r="H26" s="165">
        <v>0.4</v>
      </c>
      <c r="I26" s="166"/>
    </row>
    <row r="27" spans="1:9" ht="14.25" customHeight="1">
      <c r="A27" s="2">
        <v>5</v>
      </c>
      <c r="B27" s="33" t="s">
        <v>59</v>
      </c>
      <c r="C27" s="172" t="s">
        <v>66</v>
      </c>
      <c r="D27" s="173"/>
      <c r="E27" s="32" t="s">
        <v>49</v>
      </c>
      <c r="F27" s="29">
        <v>1</v>
      </c>
      <c r="G27" s="29">
        <v>0.31</v>
      </c>
      <c r="H27" s="165">
        <v>0.31</v>
      </c>
      <c r="I27" s="166"/>
    </row>
    <row r="28" spans="1:9" ht="14.25" customHeight="1">
      <c r="A28" s="2">
        <v>6</v>
      </c>
      <c r="B28" s="33" t="s">
        <v>60</v>
      </c>
      <c r="C28" s="172" t="s">
        <v>67</v>
      </c>
      <c r="D28" s="173"/>
      <c r="E28" s="32" t="s">
        <v>49</v>
      </c>
      <c r="F28" s="29">
        <v>1</v>
      </c>
      <c r="G28" s="29">
        <v>1.49</v>
      </c>
      <c r="H28" s="165">
        <v>1.49</v>
      </c>
      <c r="I28" s="166"/>
    </row>
    <row r="29" spans="1:9" ht="12.75" customHeight="1">
      <c r="A29" s="2">
        <v>7</v>
      </c>
      <c r="B29" s="33" t="s">
        <v>61</v>
      </c>
      <c r="C29" s="172" t="s">
        <v>68</v>
      </c>
      <c r="D29" s="173"/>
      <c r="E29" s="32" t="s">
        <v>87</v>
      </c>
      <c r="F29" s="29">
        <v>0.5</v>
      </c>
      <c r="G29" s="29">
        <v>1.71</v>
      </c>
      <c r="H29" s="165">
        <f>F29*G29</f>
        <v>0.855</v>
      </c>
      <c r="I29" s="166"/>
    </row>
    <row r="30" spans="1:9" ht="12.75" customHeight="1">
      <c r="A30" s="2">
        <v>8</v>
      </c>
      <c r="B30" s="33" t="s">
        <v>61</v>
      </c>
      <c r="C30" s="172" t="s">
        <v>69</v>
      </c>
      <c r="D30" s="173"/>
      <c r="E30" s="32" t="s">
        <v>87</v>
      </c>
      <c r="F30" s="29">
        <v>0.55</v>
      </c>
      <c r="G30" s="29">
        <v>1.71</v>
      </c>
      <c r="H30" s="165">
        <f>F30*G30</f>
        <v>0.9405</v>
      </c>
      <c r="I30" s="166"/>
    </row>
    <row r="31" spans="1:9" ht="15.75">
      <c r="A31" s="2"/>
      <c r="B31" s="2"/>
      <c r="C31" s="158" t="s">
        <v>70</v>
      </c>
      <c r="D31" s="95"/>
      <c r="E31" s="29"/>
      <c r="F31" s="29"/>
      <c r="G31" s="29"/>
      <c r="H31" s="165">
        <v>6.516</v>
      </c>
      <c r="I31" s="166"/>
    </row>
    <row r="32" spans="1:9" ht="15.75">
      <c r="A32" s="2">
        <v>9</v>
      </c>
      <c r="B32" s="33" t="s">
        <v>88</v>
      </c>
      <c r="C32" s="158" t="s">
        <v>646</v>
      </c>
      <c r="D32" s="95"/>
      <c r="E32" s="32" t="s">
        <v>71</v>
      </c>
      <c r="F32" s="29">
        <v>1.16</v>
      </c>
      <c r="G32" s="29">
        <v>6.516</v>
      </c>
      <c r="H32" s="165">
        <v>7.559</v>
      </c>
      <c r="I32" s="166"/>
    </row>
    <row r="33" spans="1:9" ht="13.5" thickBot="1">
      <c r="A33" s="2"/>
      <c r="B33" s="2"/>
      <c r="C33" s="150"/>
      <c r="D33" s="95"/>
      <c r="E33" s="29"/>
      <c r="F33" s="29"/>
      <c r="G33" s="29"/>
      <c r="H33" s="165"/>
      <c r="I33" s="166"/>
    </row>
    <row r="34" spans="1:9" ht="13.5" thickBot="1">
      <c r="A34" s="3"/>
      <c r="B34" s="3"/>
      <c r="C34" s="167" t="s">
        <v>50</v>
      </c>
      <c r="D34" s="82"/>
      <c r="E34" s="3"/>
      <c r="F34" s="34">
        <v>7.559</v>
      </c>
      <c r="G34" s="34" t="s">
        <v>73</v>
      </c>
      <c r="H34" s="168">
        <v>0.126</v>
      </c>
      <c r="I34" s="169"/>
    </row>
    <row r="35" ht="13.5" thickBot="1"/>
    <row r="36" spans="1:9" ht="12.75">
      <c r="A36" s="162" t="s">
        <v>52</v>
      </c>
      <c r="B36" s="178"/>
      <c r="C36" s="13"/>
      <c r="D36" s="162" t="s">
        <v>53</v>
      </c>
      <c r="E36" s="163"/>
      <c r="F36" s="162" t="s">
        <v>54</v>
      </c>
      <c r="G36" s="163"/>
      <c r="H36" s="15" t="s">
        <v>28</v>
      </c>
      <c r="I36" s="13">
        <v>93</v>
      </c>
    </row>
    <row r="37" spans="1:9" ht="13.5" thickBot="1">
      <c r="A37" s="164"/>
      <c r="B37" s="179"/>
      <c r="C37" s="82"/>
      <c r="D37" s="167" t="s">
        <v>78</v>
      </c>
      <c r="E37" s="82"/>
      <c r="F37" s="167" t="s">
        <v>75</v>
      </c>
      <c r="G37" s="82"/>
      <c r="H37" s="16" t="s">
        <v>29</v>
      </c>
      <c r="I37" s="1">
        <v>1</v>
      </c>
    </row>
    <row r="38" spans="1:9" ht="34.5" customHeight="1" thickBot="1">
      <c r="A38" s="17" t="s">
        <v>27</v>
      </c>
      <c r="B38" s="174" t="s">
        <v>89</v>
      </c>
      <c r="C38" s="174"/>
      <c r="D38" s="174"/>
      <c r="E38" s="174"/>
      <c r="F38" s="174"/>
      <c r="G38" s="175"/>
      <c r="H38" s="17" t="s">
        <v>24</v>
      </c>
      <c r="I38" s="31" t="s">
        <v>49</v>
      </c>
    </row>
    <row r="39" spans="1:9" ht="26.25" thickBot="1">
      <c r="A39" s="14" t="s">
        <v>21</v>
      </c>
      <c r="B39" s="14" t="s">
        <v>22</v>
      </c>
      <c r="C39" s="140" t="s">
        <v>23</v>
      </c>
      <c r="D39" s="141"/>
      <c r="E39" s="14" t="s">
        <v>24</v>
      </c>
      <c r="F39" s="14" t="s">
        <v>25</v>
      </c>
      <c r="G39" s="14" t="s">
        <v>26</v>
      </c>
      <c r="H39" s="140" t="s">
        <v>14</v>
      </c>
      <c r="I39" s="141"/>
    </row>
    <row r="40" spans="1:9" ht="14.25">
      <c r="A40" s="28">
        <v>1</v>
      </c>
      <c r="B40" s="27" t="s">
        <v>55</v>
      </c>
      <c r="C40" s="176" t="s">
        <v>62</v>
      </c>
      <c r="D40" s="177"/>
      <c r="E40" s="27" t="s">
        <v>49</v>
      </c>
      <c r="F40" s="28">
        <v>1</v>
      </c>
      <c r="G40" s="28">
        <v>0.48</v>
      </c>
      <c r="H40" s="146">
        <f>F40*G40</f>
        <v>0.48</v>
      </c>
      <c r="I40" s="147"/>
    </row>
    <row r="41" spans="1:9" ht="14.25">
      <c r="A41" s="29">
        <v>2</v>
      </c>
      <c r="B41" s="32" t="s">
        <v>56</v>
      </c>
      <c r="C41" s="172" t="s">
        <v>63</v>
      </c>
      <c r="D41" s="173"/>
      <c r="E41" s="32" t="s">
        <v>49</v>
      </c>
      <c r="F41" s="29">
        <v>1</v>
      </c>
      <c r="G41" s="29">
        <v>0.25</v>
      </c>
      <c r="H41" s="165">
        <f>F41*G41</f>
        <v>0.25</v>
      </c>
      <c r="I41" s="166"/>
    </row>
    <row r="42" spans="1:9" ht="14.25">
      <c r="A42" s="2">
        <v>3</v>
      </c>
      <c r="B42" s="33" t="s">
        <v>58</v>
      </c>
      <c r="C42" s="172" t="s">
        <v>65</v>
      </c>
      <c r="D42" s="173"/>
      <c r="E42" s="32" t="s">
        <v>49</v>
      </c>
      <c r="F42" s="29">
        <v>1</v>
      </c>
      <c r="G42" s="29">
        <v>0.4</v>
      </c>
      <c r="H42" s="165">
        <v>0.4</v>
      </c>
      <c r="I42" s="166"/>
    </row>
    <row r="43" spans="1:9" ht="14.25">
      <c r="A43" s="2">
        <v>4</v>
      </c>
      <c r="B43" s="33" t="s">
        <v>59</v>
      </c>
      <c r="C43" s="172" t="s">
        <v>66</v>
      </c>
      <c r="D43" s="173"/>
      <c r="E43" s="32" t="s">
        <v>49</v>
      </c>
      <c r="F43" s="29">
        <v>1</v>
      </c>
      <c r="G43" s="29">
        <v>0.31</v>
      </c>
      <c r="H43" s="165">
        <v>0.31</v>
      </c>
      <c r="I43" s="166"/>
    </row>
    <row r="44" spans="1:9" ht="14.25">
      <c r="A44" s="2">
        <v>5</v>
      </c>
      <c r="B44" s="33" t="s">
        <v>80</v>
      </c>
      <c r="C44" s="172" t="s">
        <v>90</v>
      </c>
      <c r="D44" s="173"/>
      <c r="E44" s="32" t="s">
        <v>49</v>
      </c>
      <c r="F44" s="29">
        <v>1</v>
      </c>
      <c r="G44" s="29">
        <v>1.21</v>
      </c>
      <c r="H44" s="165">
        <v>1.21</v>
      </c>
      <c r="I44" s="166"/>
    </row>
    <row r="45" spans="1:9" ht="12.75">
      <c r="A45" s="2">
        <v>6</v>
      </c>
      <c r="B45" s="33" t="s">
        <v>81</v>
      </c>
      <c r="C45" s="172" t="s">
        <v>68</v>
      </c>
      <c r="D45" s="173"/>
      <c r="E45" s="32" t="s">
        <v>87</v>
      </c>
      <c r="F45" s="29">
        <v>0.6</v>
      </c>
      <c r="G45" s="29">
        <v>1.71</v>
      </c>
      <c r="H45" s="165">
        <f>F45*G45</f>
        <v>1.026</v>
      </c>
      <c r="I45" s="166"/>
    </row>
    <row r="46" spans="1:9" ht="12.75">
      <c r="A46" s="2">
        <v>7</v>
      </c>
      <c r="B46" s="33" t="s">
        <v>81</v>
      </c>
      <c r="C46" s="172" t="s">
        <v>69</v>
      </c>
      <c r="D46" s="173"/>
      <c r="E46" s="32" t="s">
        <v>87</v>
      </c>
      <c r="F46" s="29">
        <v>0.6</v>
      </c>
      <c r="G46" s="29">
        <v>1.71</v>
      </c>
      <c r="H46" s="165">
        <f>F46*G46</f>
        <v>1.026</v>
      </c>
      <c r="I46" s="166"/>
    </row>
    <row r="47" spans="1:9" ht="15.75">
      <c r="A47" s="2"/>
      <c r="B47" s="2"/>
      <c r="C47" s="158" t="s">
        <v>70</v>
      </c>
      <c r="D47" s="95"/>
      <c r="E47" s="29"/>
      <c r="F47" s="29"/>
      <c r="G47" s="29"/>
      <c r="H47" s="165">
        <v>4.71</v>
      </c>
      <c r="I47" s="166"/>
    </row>
    <row r="48" spans="1:9" ht="15.75">
      <c r="A48" s="2">
        <v>8</v>
      </c>
      <c r="B48" s="33" t="s">
        <v>79</v>
      </c>
      <c r="C48" s="170" t="s">
        <v>82</v>
      </c>
      <c r="D48" s="171"/>
      <c r="E48" s="32" t="s">
        <v>83</v>
      </c>
      <c r="F48" s="29">
        <v>1.12</v>
      </c>
      <c r="G48" s="29">
        <v>4.71</v>
      </c>
      <c r="H48" s="165">
        <v>5.275</v>
      </c>
      <c r="I48" s="166"/>
    </row>
    <row r="49" spans="1:9" ht="13.5" thickBot="1">
      <c r="A49" s="2"/>
      <c r="B49" s="2"/>
      <c r="C49" s="150"/>
      <c r="D49" s="95"/>
      <c r="E49" s="29"/>
      <c r="F49" s="29"/>
      <c r="G49" s="29"/>
      <c r="H49" s="165"/>
      <c r="I49" s="166"/>
    </row>
    <row r="50" spans="1:9" ht="13.5" thickBot="1">
      <c r="A50" s="3"/>
      <c r="B50" s="3"/>
      <c r="C50" s="167" t="s">
        <v>50</v>
      </c>
      <c r="D50" s="82"/>
      <c r="E50" s="3"/>
      <c r="F50" s="34">
        <v>5.275</v>
      </c>
      <c r="G50" s="34" t="s">
        <v>73</v>
      </c>
      <c r="H50" s="168">
        <v>0.088</v>
      </c>
      <c r="I50" s="169"/>
    </row>
    <row r="51" ht="13.5" thickBot="1"/>
    <row r="52" spans="1:9" ht="12.75">
      <c r="A52" s="162" t="s">
        <v>52</v>
      </c>
      <c r="B52" s="178"/>
      <c r="C52" s="13"/>
      <c r="D52" s="162" t="s">
        <v>53</v>
      </c>
      <c r="E52" s="163"/>
      <c r="F52" s="162" t="s">
        <v>54</v>
      </c>
      <c r="G52" s="163"/>
      <c r="H52" s="15" t="s">
        <v>28</v>
      </c>
      <c r="I52" s="13">
        <v>94</v>
      </c>
    </row>
    <row r="53" spans="1:9" ht="13.5" thickBot="1">
      <c r="A53" s="164"/>
      <c r="B53" s="179"/>
      <c r="C53" s="82"/>
      <c r="D53" s="167" t="s">
        <v>86</v>
      </c>
      <c r="E53" s="82"/>
      <c r="F53" s="167" t="s">
        <v>75</v>
      </c>
      <c r="G53" s="82"/>
      <c r="H53" s="16" t="s">
        <v>29</v>
      </c>
      <c r="I53" s="1">
        <v>1</v>
      </c>
    </row>
    <row r="54" spans="1:9" ht="15" thickBot="1">
      <c r="A54" s="17" t="s">
        <v>27</v>
      </c>
      <c r="B54" s="174" t="s">
        <v>91</v>
      </c>
      <c r="C54" s="174"/>
      <c r="D54" s="174"/>
      <c r="E54" s="174"/>
      <c r="F54" s="174"/>
      <c r="G54" s="175"/>
      <c r="H54" s="17" t="s">
        <v>24</v>
      </c>
      <c r="I54" s="31" t="s">
        <v>49</v>
      </c>
    </row>
    <row r="55" spans="1:9" ht="26.25" thickBot="1">
      <c r="A55" s="14" t="s">
        <v>21</v>
      </c>
      <c r="B55" s="14" t="s">
        <v>22</v>
      </c>
      <c r="C55" s="140" t="s">
        <v>23</v>
      </c>
      <c r="D55" s="141"/>
      <c r="E55" s="14" t="s">
        <v>24</v>
      </c>
      <c r="F55" s="14" t="s">
        <v>25</v>
      </c>
      <c r="G55" s="14" t="s">
        <v>26</v>
      </c>
      <c r="H55" s="140" t="s">
        <v>14</v>
      </c>
      <c r="I55" s="141"/>
    </row>
    <row r="56" spans="1:9" ht="14.25">
      <c r="A56" s="28">
        <v>1</v>
      </c>
      <c r="B56" s="27" t="s">
        <v>55</v>
      </c>
      <c r="C56" s="176" t="s">
        <v>62</v>
      </c>
      <c r="D56" s="177"/>
      <c r="E56" s="27" t="s">
        <v>49</v>
      </c>
      <c r="F56" s="28">
        <v>1</v>
      </c>
      <c r="G56" s="28">
        <v>0.48</v>
      </c>
      <c r="H56" s="146">
        <f>F56*G56</f>
        <v>0.48</v>
      </c>
      <c r="I56" s="147"/>
    </row>
    <row r="57" spans="1:9" ht="14.25">
      <c r="A57" s="29">
        <v>2</v>
      </c>
      <c r="B57" s="32" t="s">
        <v>56</v>
      </c>
      <c r="C57" s="172" t="s">
        <v>63</v>
      </c>
      <c r="D57" s="173"/>
      <c r="E57" s="32" t="s">
        <v>49</v>
      </c>
      <c r="F57" s="29">
        <v>1</v>
      </c>
      <c r="G57" s="29">
        <v>0.25</v>
      </c>
      <c r="H57" s="165">
        <f>F57*G57</f>
        <v>0.25</v>
      </c>
      <c r="I57" s="166"/>
    </row>
    <row r="58" spans="1:9" ht="14.25">
      <c r="A58" s="2">
        <v>3</v>
      </c>
      <c r="B58" s="33" t="s">
        <v>58</v>
      </c>
      <c r="C58" s="172" t="s">
        <v>65</v>
      </c>
      <c r="D58" s="173"/>
      <c r="E58" s="32" t="s">
        <v>49</v>
      </c>
      <c r="F58" s="29">
        <v>1</v>
      </c>
      <c r="G58" s="29">
        <v>0.4</v>
      </c>
      <c r="H58" s="165">
        <v>0.4</v>
      </c>
      <c r="I58" s="166"/>
    </row>
    <row r="59" spans="1:9" ht="14.25">
      <c r="A59" s="2">
        <v>4</v>
      </c>
      <c r="B59" s="33" t="s">
        <v>59</v>
      </c>
      <c r="C59" s="172" t="s">
        <v>66</v>
      </c>
      <c r="D59" s="173"/>
      <c r="E59" s="32" t="s">
        <v>49</v>
      </c>
      <c r="F59" s="29">
        <v>1</v>
      </c>
      <c r="G59" s="29">
        <v>0.31</v>
      </c>
      <c r="H59" s="165">
        <v>0.31</v>
      </c>
      <c r="I59" s="166"/>
    </row>
    <row r="60" spans="1:9" ht="14.25">
      <c r="A60" s="2">
        <v>5</v>
      </c>
      <c r="B60" s="33" t="s">
        <v>80</v>
      </c>
      <c r="C60" s="172" t="s">
        <v>90</v>
      </c>
      <c r="D60" s="173"/>
      <c r="E60" s="32" t="s">
        <v>49</v>
      </c>
      <c r="F60" s="29">
        <v>1</v>
      </c>
      <c r="G60" s="29">
        <v>1.21</v>
      </c>
      <c r="H60" s="165">
        <v>1.21</v>
      </c>
      <c r="I60" s="166"/>
    </row>
    <row r="61" spans="1:9" ht="12.75">
      <c r="A61" s="2">
        <v>6</v>
      </c>
      <c r="B61" s="33" t="s">
        <v>81</v>
      </c>
      <c r="C61" s="172" t="s">
        <v>68</v>
      </c>
      <c r="D61" s="173"/>
      <c r="E61" s="32" t="s">
        <v>87</v>
      </c>
      <c r="F61" s="29">
        <v>0.5</v>
      </c>
      <c r="G61" s="29">
        <v>1.71</v>
      </c>
      <c r="H61" s="165">
        <f>F61*G61</f>
        <v>0.855</v>
      </c>
      <c r="I61" s="166"/>
    </row>
    <row r="62" spans="1:9" ht="12.75">
      <c r="A62" s="2">
        <v>7</v>
      </c>
      <c r="B62" s="33" t="s">
        <v>81</v>
      </c>
      <c r="C62" s="172" t="s">
        <v>69</v>
      </c>
      <c r="D62" s="173"/>
      <c r="E62" s="32" t="s">
        <v>87</v>
      </c>
      <c r="F62" s="29">
        <v>0.55</v>
      </c>
      <c r="G62" s="29">
        <v>1.71</v>
      </c>
      <c r="H62" s="165">
        <f>F62*G62</f>
        <v>0.9405</v>
      </c>
      <c r="I62" s="166"/>
    </row>
    <row r="63" spans="1:9" ht="15.75">
      <c r="A63" s="2"/>
      <c r="B63" s="2"/>
      <c r="C63" s="158" t="s">
        <v>70</v>
      </c>
      <c r="D63" s="95"/>
      <c r="E63" s="29"/>
      <c r="F63" s="29"/>
      <c r="G63" s="29"/>
      <c r="H63" s="165">
        <v>4.446</v>
      </c>
      <c r="I63" s="166"/>
    </row>
    <row r="64" spans="1:9" ht="15.75">
      <c r="A64" s="2">
        <v>8</v>
      </c>
      <c r="B64" s="33" t="s">
        <v>79</v>
      </c>
      <c r="C64" s="170" t="s">
        <v>82</v>
      </c>
      <c r="D64" s="171"/>
      <c r="E64" s="32" t="s">
        <v>83</v>
      </c>
      <c r="F64" s="29">
        <v>1.12</v>
      </c>
      <c r="G64" s="29">
        <v>4.446</v>
      </c>
      <c r="H64" s="165">
        <v>4.98</v>
      </c>
      <c r="I64" s="166"/>
    </row>
    <row r="65" spans="1:9" ht="13.5" thickBot="1">
      <c r="A65" s="2"/>
      <c r="B65" s="2"/>
      <c r="C65" s="150"/>
      <c r="D65" s="95"/>
      <c r="E65" s="29"/>
      <c r="F65" s="29"/>
      <c r="G65" s="29"/>
      <c r="H65" s="165"/>
      <c r="I65" s="166"/>
    </row>
    <row r="66" spans="1:9" ht="13.5" thickBot="1">
      <c r="A66" s="3"/>
      <c r="B66" s="3"/>
      <c r="C66" s="167" t="s">
        <v>50</v>
      </c>
      <c r="D66" s="82"/>
      <c r="E66" s="3"/>
      <c r="F66" s="34">
        <v>4.98</v>
      </c>
      <c r="G66" s="34" t="s">
        <v>73</v>
      </c>
      <c r="H66" s="168">
        <v>0.083</v>
      </c>
      <c r="I66" s="169"/>
    </row>
  </sheetData>
  <sheetProtection/>
  <mergeCells count="128">
    <mergeCell ref="C42:D42"/>
    <mergeCell ref="H42:I42"/>
    <mergeCell ref="C41:D41"/>
    <mergeCell ref="H41:I41"/>
    <mergeCell ref="C17:D17"/>
    <mergeCell ref="H17:I17"/>
    <mergeCell ref="F37:G37"/>
    <mergeCell ref="C33:D33"/>
    <mergeCell ref="H33:I33"/>
    <mergeCell ref="C34:D34"/>
    <mergeCell ref="H34:I34"/>
    <mergeCell ref="C29:D29"/>
    <mergeCell ref="H29:I29"/>
    <mergeCell ref="C30:D30"/>
    <mergeCell ref="C40:D40"/>
    <mergeCell ref="H40:I40"/>
    <mergeCell ref="A37:C37"/>
    <mergeCell ref="D37:E37"/>
    <mergeCell ref="C39:D39"/>
    <mergeCell ref="H39:I39"/>
    <mergeCell ref="B38:G38"/>
    <mergeCell ref="H30:I30"/>
    <mergeCell ref="C31:D31"/>
    <mergeCell ref="H31:I31"/>
    <mergeCell ref="C32:D32"/>
    <mergeCell ref="H32:I32"/>
    <mergeCell ref="C26:D26"/>
    <mergeCell ref="H26:I26"/>
    <mergeCell ref="C27:D27"/>
    <mergeCell ref="H27:I27"/>
    <mergeCell ref="H22:I22"/>
    <mergeCell ref="B21:G21"/>
    <mergeCell ref="C28:D28"/>
    <mergeCell ref="H28:I28"/>
    <mergeCell ref="C23:D23"/>
    <mergeCell ref="H23:I23"/>
    <mergeCell ref="C24:D24"/>
    <mergeCell ref="H24:I24"/>
    <mergeCell ref="C25:D25"/>
    <mergeCell ref="H25:I25"/>
    <mergeCell ref="H13:I13"/>
    <mergeCell ref="C14:D14"/>
    <mergeCell ref="H14:I14"/>
    <mergeCell ref="C15:D15"/>
    <mergeCell ref="H15:I15"/>
    <mergeCell ref="H8:I8"/>
    <mergeCell ref="C9:D9"/>
    <mergeCell ref="H9:I9"/>
    <mergeCell ref="C16:D16"/>
    <mergeCell ref="H16:I16"/>
    <mergeCell ref="C11:D11"/>
    <mergeCell ref="H11:I11"/>
    <mergeCell ref="C12:D12"/>
    <mergeCell ref="H12:I12"/>
    <mergeCell ref="C13:D13"/>
    <mergeCell ref="C10:D10"/>
    <mergeCell ref="H10:I10"/>
    <mergeCell ref="B4:G4"/>
    <mergeCell ref="C5:D5"/>
    <mergeCell ref="H5:I5"/>
    <mergeCell ref="C6:D6"/>
    <mergeCell ref="H6:I6"/>
    <mergeCell ref="C7:D7"/>
    <mergeCell ref="H7:I7"/>
    <mergeCell ref="C8:D8"/>
    <mergeCell ref="A2:B2"/>
    <mergeCell ref="D2:E2"/>
    <mergeCell ref="F2:G2"/>
    <mergeCell ref="A3:C3"/>
    <mergeCell ref="D3:E3"/>
    <mergeCell ref="F3:G3"/>
    <mergeCell ref="A36:B36"/>
    <mergeCell ref="D36:E36"/>
    <mergeCell ref="F36:G36"/>
    <mergeCell ref="A19:B19"/>
    <mergeCell ref="D19:E19"/>
    <mergeCell ref="F19:G19"/>
    <mergeCell ref="A20:C20"/>
    <mergeCell ref="D20:E20"/>
    <mergeCell ref="F20:G20"/>
    <mergeCell ref="C22:D22"/>
    <mergeCell ref="C43:D43"/>
    <mergeCell ref="H43:I43"/>
    <mergeCell ref="C44:D44"/>
    <mergeCell ref="H44:I44"/>
    <mergeCell ref="C45:D45"/>
    <mergeCell ref="H45:I45"/>
    <mergeCell ref="C46:D46"/>
    <mergeCell ref="H46:I46"/>
    <mergeCell ref="C47:D47"/>
    <mergeCell ref="H47:I47"/>
    <mergeCell ref="C48:D48"/>
    <mergeCell ref="H48:I48"/>
    <mergeCell ref="C49:D49"/>
    <mergeCell ref="H49:I49"/>
    <mergeCell ref="C50:D50"/>
    <mergeCell ref="H50:I50"/>
    <mergeCell ref="A52:B52"/>
    <mergeCell ref="D52:E52"/>
    <mergeCell ref="F52:G52"/>
    <mergeCell ref="A53:C53"/>
    <mergeCell ref="D53:E53"/>
    <mergeCell ref="F53:G53"/>
    <mergeCell ref="B54:G54"/>
    <mergeCell ref="C55:D55"/>
    <mergeCell ref="H55:I55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AC13" sqref="AC13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0.7109375" style="0" customWidth="1"/>
    <col min="5" max="5" width="9.7109375" style="0" customWidth="1"/>
    <col min="6" max="8" width="4.28125" style="0" customWidth="1"/>
    <col min="9" max="9" width="6.140625" style="0" customWidth="1"/>
    <col min="10" max="11" width="10.00390625" style="0" customWidth="1"/>
    <col min="15" max="15" width="9.140625" style="18" customWidth="1"/>
    <col min="18" max="18" width="10.00390625" style="0" bestFit="1" customWidth="1"/>
    <col min="19" max="19" width="10.140625" style="0" customWidth="1"/>
    <col min="20" max="20" width="10.28125" style="0" hidden="1" customWidth="1"/>
    <col min="21" max="26" width="0" style="0" hidden="1" customWidth="1"/>
  </cols>
  <sheetData>
    <row r="1" spans="1:4" ht="12.75">
      <c r="A1" t="s">
        <v>717</v>
      </c>
      <c r="B1" s="226" t="s">
        <v>774</v>
      </c>
      <c r="D1" s="221"/>
    </row>
    <row r="2" spans="1:4" ht="12.75">
      <c r="A2" t="s">
        <v>719</v>
      </c>
      <c r="B2" s="227" t="s">
        <v>765</v>
      </c>
      <c r="D2" s="221"/>
    </row>
    <row r="3" ht="12.75">
      <c r="B3" t="s">
        <v>775</v>
      </c>
    </row>
    <row r="4" ht="12.75">
      <c r="B4" s="206" t="s">
        <v>721</v>
      </c>
    </row>
    <row r="5" spans="1:26" ht="23.25">
      <c r="A5" s="49" t="s">
        <v>403</v>
      </c>
      <c r="T5" s="125" t="s">
        <v>722</v>
      </c>
      <c r="U5" s="124"/>
      <c r="V5" s="124"/>
      <c r="W5" s="124"/>
      <c r="X5" s="124"/>
      <c r="Y5" s="124"/>
      <c r="Z5" s="124"/>
    </row>
    <row r="6" spans="20:26" ht="13.5" thickBot="1">
      <c r="T6" s="124" t="s">
        <v>744</v>
      </c>
      <c r="U6" s="124" t="s">
        <v>645</v>
      </c>
      <c r="V6" s="124" t="s">
        <v>745</v>
      </c>
      <c r="W6" s="124" t="s">
        <v>746</v>
      </c>
      <c r="X6" s="124" t="s">
        <v>747</v>
      </c>
      <c r="Y6" s="124" t="s">
        <v>13</v>
      </c>
      <c r="Z6" s="124"/>
    </row>
    <row r="7" spans="2:26" ht="15.75" customHeight="1">
      <c r="B7" s="24"/>
      <c r="C7" s="25"/>
      <c r="D7" s="25"/>
      <c r="E7" s="180" t="s">
        <v>45</v>
      </c>
      <c r="F7" s="181"/>
      <c r="G7" s="180" t="s">
        <v>46</v>
      </c>
      <c r="H7" s="181"/>
      <c r="I7" s="182"/>
      <c r="J7" s="64" t="s">
        <v>402</v>
      </c>
      <c r="K7" s="158" t="s">
        <v>48</v>
      </c>
      <c r="L7" s="193"/>
      <c r="M7" s="193"/>
      <c r="T7" s="124" t="s">
        <v>15</v>
      </c>
      <c r="U7" s="268" t="s">
        <v>20</v>
      </c>
      <c r="V7" s="124" t="s">
        <v>15</v>
      </c>
      <c r="W7" s="124">
        <v>0</v>
      </c>
      <c r="X7" s="124">
        <v>0</v>
      </c>
      <c r="Y7" s="124" t="s">
        <v>15</v>
      </c>
      <c r="Z7" s="124"/>
    </row>
    <row r="8" spans="2:26" ht="15.75" customHeight="1" thickBot="1">
      <c r="B8" s="249" t="s">
        <v>40</v>
      </c>
      <c r="C8" s="250" t="s">
        <v>42</v>
      </c>
      <c r="D8" s="251" t="s">
        <v>51</v>
      </c>
      <c r="E8" s="252"/>
      <c r="F8" s="253"/>
      <c r="G8" s="252"/>
      <c r="H8" s="253"/>
      <c r="I8" s="254"/>
      <c r="J8" s="277">
        <v>6</v>
      </c>
      <c r="T8" s="124">
        <v>174101101</v>
      </c>
      <c r="U8" s="124" t="s">
        <v>728</v>
      </c>
      <c r="V8" s="124" t="s">
        <v>438</v>
      </c>
      <c r="W8" s="124">
        <v>0.299</v>
      </c>
      <c r="X8" s="124">
        <v>24.02</v>
      </c>
      <c r="Y8" s="124" t="s">
        <v>163</v>
      </c>
      <c r="Z8" s="124"/>
    </row>
    <row r="9" spans="2:26" ht="15.75" customHeight="1" thickBot="1">
      <c r="B9" s="255" t="s">
        <v>41</v>
      </c>
      <c r="C9" s="256" t="s">
        <v>43</v>
      </c>
      <c r="D9" s="257" t="s">
        <v>44</v>
      </c>
      <c r="E9" s="258"/>
      <c r="F9" s="259"/>
      <c r="G9" s="258"/>
      <c r="H9" s="259"/>
      <c r="I9" s="260"/>
      <c r="J9" s="278"/>
      <c r="L9" s="275" t="s">
        <v>767</v>
      </c>
      <c r="M9" s="276">
        <v>2</v>
      </c>
      <c r="T9" s="124">
        <v>271571112</v>
      </c>
      <c r="U9" s="124" t="s">
        <v>724</v>
      </c>
      <c r="V9" s="124" t="s">
        <v>438</v>
      </c>
      <c r="W9" s="124">
        <v>0.965</v>
      </c>
      <c r="X9" s="124">
        <v>77.6</v>
      </c>
      <c r="Y9" s="124" t="s">
        <v>163</v>
      </c>
      <c r="Z9" s="124"/>
    </row>
    <row r="10" spans="17:26" ht="15.75" customHeight="1" thickBot="1">
      <c r="Q10" s="18"/>
      <c r="T10" s="124">
        <v>273321311</v>
      </c>
      <c r="U10" s="124" t="s">
        <v>731</v>
      </c>
      <c r="V10" s="124" t="s">
        <v>438</v>
      </c>
      <c r="W10" s="124">
        <v>0.6329</v>
      </c>
      <c r="X10" s="124">
        <v>52.93</v>
      </c>
      <c r="Y10" s="124" t="s">
        <v>47</v>
      </c>
      <c r="Z10" s="124"/>
    </row>
    <row r="11" spans="2:26" ht="15" customHeight="1">
      <c r="B11" s="192" t="s">
        <v>33</v>
      </c>
      <c r="C11" s="181"/>
      <c r="D11" s="181"/>
      <c r="E11" s="181"/>
      <c r="F11" s="186" t="s">
        <v>34</v>
      </c>
      <c r="G11" s="187"/>
      <c r="H11" s="186" t="s">
        <v>35</v>
      </c>
      <c r="I11" s="187"/>
      <c r="J11" s="271" t="s">
        <v>766</v>
      </c>
      <c r="K11" s="184" t="s">
        <v>36</v>
      </c>
      <c r="L11" s="269" t="s">
        <v>13</v>
      </c>
      <c r="M11" s="271" t="s">
        <v>37</v>
      </c>
      <c r="N11" s="271" t="s">
        <v>38</v>
      </c>
      <c r="O11" s="273" t="s">
        <v>39</v>
      </c>
      <c r="Q11" s="18"/>
      <c r="T11" s="124">
        <v>273362021</v>
      </c>
      <c r="U11" s="124" t="s">
        <v>729</v>
      </c>
      <c r="V11" s="124" t="s">
        <v>730</v>
      </c>
      <c r="W11" s="124">
        <v>15.231</v>
      </c>
      <c r="X11" s="124">
        <v>1356.29</v>
      </c>
      <c r="Y11" s="124" t="s">
        <v>162</v>
      </c>
      <c r="Z11" s="124"/>
    </row>
    <row r="12" spans="2:26" ht="15" customHeight="1">
      <c r="B12" s="20" t="s">
        <v>744</v>
      </c>
      <c r="C12" s="183" t="s">
        <v>31</v>
      </c>
      <c r="D12" s="183"/>
      <c r="E12" s="183"/>
      <c r="F12" s="188"/>
      <c r="G12" s="189"/>
      <c r="H12" s="188"/>
      <c r="I12" s="189"/>
      <c r="J12" s="272"/>
      <c r="K12" s="185"/>
      <c r="L12" s="270"/>
      <c r="M12" s="272"/>
      <c r="N12" s="272"/>
      <c r="O12" s="274"/>
      <c r="Q12" s="18"/>
      <c r="T12" s="124">
        <v>274313611</v>
      </c>
      <c r="U12" s="124" t="s">
        <v>726</v>
      </c>
      <c r="V12" s="124" t="s">
        <v>438</v>
      </c>
      <c r="W12" s="124">
        <v>0.584</v>
      </c>
      <c r="X12" s="124">
        <v>44.97</v>
      </c>
      <c r="Y12" s="124" t="s">
        <v>47</v>
      </c>
      <c r="Z12" s="124"/>
    </row>
    <row r="13" spans="2:26" ht="15" customHeight="1" thickBot="1">
      <c r="B13" s="228" t="s">
        <v>30</v>
      </c>
      <c r="C13" s="229" t="s">
        <v>32</v>
      </c>
      <c r="D13" s="229"/>
      <c r="E13" s="229"/>
      <c r="F13" s="230">
        <v>1</v>
      </c>
      <c r="G13" s="231"/>
      <c r="H13" s="232">
        <v>2</v>
      </c>
      <c r="I13" s="233"/>
      <c r="J13" s="223">
        <v>3</v>
      </c>
      <c r="K13" s="224">
        <v>4</v>
      </c>
      <c r="L13" s="224">
        <v>5</v>
      </c>
      <c r="M13" s="224">
        <v>6</v>
      </c>
      <c r="N13" s="224">
        <v>7</v>
      </c>
      <c r="O13" s="225">
        <v>8</v>
      </c>
      <c r="Q13" s="222"/>
      <c r="T13" s="124">
        <v>274351215</v>
      </c>
      <c r="U13" s="124" t="s">
        <v>725</v>
      </c>
      <c r="V13" s="124" t="s">
        <v>408</v>
      </c>
      <c r="W13" s="124">
        <v>0.364</v>
      </c>
      <c r="X13" s="124">
        <v>32.1</v>
      </c>
      <c r="Y13" s="124" t="s">
        <v>17</v>
      </c>
      <c r="Z13" s="124"/>
    </row>
    <row r="14" spans="2:26" ht="23.25" customHeight="1">
      <c r="B14" s="236" t="str">
        <f>INDEX($T$7:$T$26,MATCH(C14,$U$7:$U$26,0),1)</f>
        <v>-</v>
      </c>
      <c r="C14" s="261" t="s">
        <v>20</v>
      </c>
      <c r="D14" s="262"/>
      <c r="E14" s="263"/>
      <c r="F14" s="241" t="str">
        <f>INDEX($V$7:$V$26,MATCH(C14,$U$7:$U$26,0),1)</f>
        <v>-</v>
      </c>
      <c r="G14" s="190"/>
      <c r="H14" s="242"/>
      <c r="I14" s="242"/>
      <c r="J14" s="80">
        <f>$M$9</f>
        <v>2</v>
      </c>
      <c r="K14" s="80">
        <f>INDEX($W$7:$W$26,MATCH(C14,$U$7:$U$26,0),1)</f>
        <v>0</v>
      </c>
      <c r="L14" s="237" t="str">
        <f>INDEX($Y$7:$Y$26,MATCH(C14,$U$7:$U$26,0),1)</f>
        <v>-</v>
      </c>
      <c r="M14" s="80">
        <f>INDEX($X$7:$X$26,MATCH(C14,$U$7:$U$26,0),1)</f>
        <v>0</v>
      </c>
      <c r="N14" s="80">
        <f>K14*H14*J14</f>
        <v>0</v>
      </c>
      <c r="O14" s="79">
        <f>M14*N14</f>
        <v>0</v>
      </c>
      <c r="Q14" s="18"/>
      <c r="T14" s="124">
        <v>274351216</v>
      </c>
      <c r="U14" s="124" t="s">
        <v>727</v>
      </c>
      <c r="V14" s="124" t="s">
        <v>408</v>
      </c>
      <c r="W14" s="124">
        <v>0.201</v>
      </c>
      <c r="X14" s="124">
        <v>17.45</v>
      </c>
      <c r="Y14" s="124" t="s">
        <v>17</v>
      </c>
      <c r="Z14" s="124"/>
    </row>
    <row r="15" spans="2:26" ht="23.25" customHeight="1">
      <c r="B15" s="243" t="str">
        <f>INDEX($T$7:$T$26,MATCH(C15,$U$7:$U$26,0),1)</f>
        <v>-</v>
      </c>
      <c r="C15" s="264" t="s">
        <v>20</v>
      </c>
      <c r="D15" s="265"/>
      <c r="E15" s="265"/>
      <c r="F15" s="239" t="str">
        <f>INDEX($V$7:$V$26,MATCH(C15,$U$7:$U$26,0),1)</f>
        <v>-</v>
      </c>
      <c r="G15" s="191"/>
      <c r="H15" s="240"/>
      <c r="I15" s="240"/>
      <c r="J15" s="19">
        <f aca="true" t="shared" si="0" ref="J15:J32">$M$9</f>
        <v>2</v>
      </c>
      <c r="K15" s="19">
        <f>INDEX($W$7:$W$26,MATCH(C15,$U$7:$U$26,0),1)</f>
        <v>0</v>
      </c>
      <c r="L15" s="238" t="str">
        <f>INDEX($Y$7:$Y$26,MATCH(C15,$U$7:$U$26,0),1)</f>
        <v>-</v>
      </c>
      <c r="M15" s="19">
        <f>INDEX($X$7:$X$26,MATCH(C15,$U$7:$U$26,0),1)</f>
        <v>0</v>
      </c>
      <c r="N15" s="19">
        <f aca="true" t="shared" si="1" ref="N15:N32">K15*H15*J15</f>
        <v>0</v>
      </c>
      <c r="O15" s="21">
        <f aca="true" t="shared" si="2" ref="O15:O32">M15*N15</f>
        <v>0</v>
      </c>
      <c r="Q15" s="18"/>
      <c r="T15" s="124">
        <v>311238116</v>
      </c>
      <c r="U15" s="124" t="s">
        <v>735</v>
      </c>
      <c r="V15" s="124" t="s">
        <v>408</v>
      </c>
      <c r="W15" s="124">
        <v>1.04</v>
      </c>
      <c r="X15" s="124">
        <v>91.37</v>
      </c>
      <c r="Y15" s="124" t="s">
        <v>16</v>
      </c>
      <c r="Z15" s="124"/>
    </row>
    <row r="16" spans="2:26" ht="23.25" customHeight="1">
      <c r="B16" s="243" t="str">
        <f>INDEX($T$7:$T$26,MATCH(C16,$U$7:$U$26,0),1)</f>
        <v>-</v>
      </c>
      <c r="C16" s="264" t="s">
        <v>20</v>
      </c>
      <c r="D16" s="265"/>
      <c r="E16" s="265"/>
      <c r="F16" s="239" t="str">
        <f>INDEX($V$7:$V$26,MATCH(C16,$U$7:$U$26,0),1)</f>
        <v>-</v>
      </c>
      <c r="G16" s="191"/>
      <c r="H16" s="240"/>
      <c r="I16" s="240"/>
      <c r="J16" s="19">
        <f t="shared" si="0"/>
        <v>2</v>
      </c>
      <c r="K16" s="19">
        <f>INDEX($W$7:$W$26,MATCH(C16,$U$7:$U$26,0),1)</f>
        <v>0</v>
      </c>
      <c r="L16" s="238" t="str">
        <f>INDEX($Y$7:$Y$26,MATCH(C16,$U$7:$U$26,0),1)</f>
        <v>-</v>
      </c>
      <c r="M16" s="19">
        <f>INDEX($X$7:$X$26,MATCH(C16,$U$7:$U$26,0),1)</f>
        <v>0</v>
      </c>
      <c r="N16" s="19">
        <f t="shared" si="1"/>
        <v>0</v>
      </c>
      <c r="O16" s="21">
        <f t="shared" si="2"/>
        <v>0</v>
      </c>
      <c r="Q16" s="18"/>
      <c r="T16" s="124">
        <v>311238219</v>
      </c>
      <c r="U16" s="124" t="s">
        <v>734</v>
      </c>
      <c r="V16" s="124" t="s">
        <v>408</v>
      </c>
      <c r="W16" s="124">
        <v>1.48</v>
      </c>
      <c r="X16" s="124">
        <v>130.11</v>
      </c>
      <c r="Y16" s="124" t="s">
        <v>16</v>
      </c>
      <c r="Z16" s="124"/>
    </row>
    <row r="17" spans="2:26" ht="23.25" customHeight="1">
      <c r="B17" s="243" t="str">
        <f>INDEX($T$7:$T$26,MATCH(C17,$U$7:$U$26,0),1)</f>
        <v>-</v>
      </c>
      <c r="C17" s="264" t="s">
        <v>20</v>
      </c>
      <c r="D17" s="265"/>
      <c r="E17" s="265"/>
      <c r="F17" s="239" t="str">
        <f>INDEX($V$7:$V$26,MATCH(C17,$U$7:$U$26,0),1)</f>
        <v>-</v>
      </c>
      <c r="G17" s="191"/>
      <c r="H17" s="240"/>
      <c r="I17" s="240"/>
      <c r="J17" s="19">
        <f t="shared" si="0"/>
        <v>2</v>
      </c>
      <c r="K17" s="19">
        <f>INDEX($W$7:$W$26,MATCH(C17,$U$7:$U$26,0),1)</f>
        <v>0</v>
      </c>
      <c r="L17" s="238" t="str">
        <f>INDEX($Y$7:$Y$26,MATCH(C17,$U$7:$U$26,0),1)</f>
        <v>-</v>
      </c>
      <c r="M17" s="19">
        <f>INDEX($X$7:$X$26,MATCH(C17,$U$7:$U$26,0),1)</f>
        <v>0</v>
      </c>
      <c r="N17" s="19">
        <f t="shared" si="1"/>
        <v>0</v>
      </c>
      <c r="O17" s="21">
        <f t="shared" si="2"/>
        <v>0</v>
      </c>
      <c r="Q17" s="222"/>
      <c r="T17" s="124">
        <v>317168131</v>
      </c>
      <c r="U17" s="124" t="s">
        <v>740</v>
      </c>
      <c r="V17" s="124" t="s">
        <v>410</v>
      </c>
      <c r="W17" s="124">
        <v>0.253</v>
      </c>
      <c r="X17" s="124">
        <v>24.05</v>
      </c>
      <c r="Y17" s="124" t="s">
        <v>16</v>
      </c>
      <c r="Z17" s="124"/>
    </row>
    <row r="18" spans="2:26" ht="23.25" customHeight="1">
      <c r="B18" s="243" t="str">
        <f>INDEX($T$7:$T$26,MATCH(C18,$U$7:$U$26,0),1)</f>
        <v>-</v>
      </c>
      <c r="C18" s="264" t="s">
        <v>20</v>
      </c>
      <c r="D18" s="265"/>
      <c r="E18" s="265"/>
      <c r="F18" s="239" t="str">
        <f>INDEX($V$7:$V$26,MATCH(C18,$U$7:$U$26,0),1)</f>
        <v>-</v>
      </c>
      <c r="G18" s="191"/>
      <c r="H18" s="240"/>
      <c r="I18" s="240"/>
      <c r="J18" s="19">
        <f t="shared" si="0"/>
        <v>2</v>
      </c>
      <c r="K18" s="19">
        <f>INDEX($W$7:$W$26,MATCH(C18,$U$7:$U$26,0),1)</f>
        <v>0</v>
      </c>
      <c r="L18" s="238" t="str">
        <f>INDEX($Y$7:$Y$26,MATCH(C18,$U$7:$U$26,0),1)</f>
        <v>-</v>
      </c>
      <c r="M18" s="19">
        <f>INDEX($X$7:$X$26,MATCH(C18,$U$7:$U$26,0),1)</f>
        <v>0</v>
      </c>
      <c r="N18" s="19">
        <f t="shared" si="1"/>
        <v>0</v>
      </c>
      <c r="O18" s="21">
        <f t="shared" si="2"/>
        <v>0</v>
      </c>
      <c r="Q18" s="18"/>
      <c r="T18" s="124">
        <v>317168132</v>
      </c>
      <c r="U18" s="124" t="s">
        <v>741</v>
      </c>
      <c r="V18" s="124" t="s">
        <v>410</v>
      </c>
      <c r="W18" s="124">
        <v>0.26</v>
      </c>
      <c r="X18" s="124">
        <v>24.71</v>
      </c>
      <c r="Y18" s="124" t="s">
        <v>16</v>
      </c>
      <c r="Z18" s="124"/>
    </row>
    <row r="19" spans="2:26" ht="23.25" customHeight="1">
      <c r="B19" s="243" t="str">
        <f>INDEX($T$7:$T$26,MATCH(C19,$U$7:$U$26,0),1)</f>
        <v>-</v>
      </c>
      <c r="C19" s="264" t="s">
        <v>20</v>
      </c>
      <c r="D19" s="265"/>
      <c r="E19" s="265"/>
      <c r="F19" s="239" t="str">
        <f>INDEX($V$7:$V$26,MATCH(C19,$U$7:$U$26,0),1)</f>
        <v>-</v>
      </c>
      <c r="G19" s="191"/>
      <c r="H19" s="240"/>
      <c r="I19" s="240"/>
      <c r="J19" s="19">
        <f t="shared" si="0"/>
        <v>2</v>
      </c>
      <c r="K19" s="19">
        <f>INDEX($W$7:$W$26,MATCH(C19,$U$7:$U$26,0),1)</f>
        <v>0</v>
      </c>
      <c r="L19" s="238" t="str">
        <f>INDEX($Y$7:$Y$26,MATCH(C19,$U$7:$U$26,0),1)</f>
        <v>-</v>
      </c>
      <c r="M19" s="19">
        <f>INDEX($X$7:$X$26,MATCH(C19,$U$7:$U$26,0),1)</f>
        <v>0</v>
      </c>
      <c r="N19" s="19">
        <f t="shared" si="1"/>
        <v>0</v>
      </c>
      <c r="O19" s="21">
        <f t="shared" si="2"/>
        <v>0</v>
      </c>
      <c r="Q19" s="18"/>
      <c r="T19" s="124">
        <v>317168133</v>
      </c>
      <c r="U19" s="124" t="s">
        <v>742</v>
      </c>
      <c r="V19" s="124" t="s">
        <v>410</v>
      </c>
      <c r="W19" s="124">
        <v>0.268</v>
      </c>
      <c r="X19" s="124">
        <v>25.45</v>
      </c>
      <c r="Y19" s="124" t="s">
        <v>16</v>
      </c>
      <c r="Z19" s="124"/>
    </row>
    <row r="20" spans="2:26" ht="23.25" customHeight="1">
      <c r="B20" s="243" t="str">
        <f>INDEX($T$7:$T$26,MATCH(C20,$U$7:$U$26,0),1)</f>
        <v>-</v>
      </c>
      <c r="C20" s="264" t="s">
        <v>20</v>
      </c>
      <c r="D20" s="265"/>
      <c r="E20" s="265"/>
      <c r="F20" s="239" t="str">
        <f>INDEX($V$7:$V$26,MATCH(C20,$U$7:$U$26,0),1)</f>
        <v>-</v>
      </c>
      <c r="G20" s="191"/>
      <c r="H20" s="240"/>
      <c r="I20" s="240"/>
      <c r="J20" s="19">
        <f t="shared" si="0"/>
        <v>2</v>
      </c>
      <c r="K20" s="19">
        <f>INDEX($W$7:$W$26,MATCH(C20,$U$7:$U$26,0),1)</f>
        <v>0</v>
      </c>
      <c r="L20" s="238" t="str">
        <f>INDEX($Y$7:$Y$26,MATCH(C20,$U$7:$U$26,0),1)</f>
        <v>-</v>
      </c>
      <c r="M20" s="19">
        <f>INDEX($X$7:$X$26,MATCH(C20,$U$7:$U$26,0),1)</f>
        <v>0</v>
      </c>
      <c r="N20" s="19">
        <f t="shared" si="1"/>
        <v>0</v>
      </c>
      <c r="O20" s="21">
        <f t="shared" si="2"/>
        <v>0</v>
      </c>
      <c r="Q20" s="18"/>
      <c r="T20" s="124">
        <v>317998114</v>
      </c>
      <c r="U20" s="124" t="s">
        <v>743</v>
      </c>
      <c r="V20" s="124" t="s">
        <v>87</v>
      </c>
      <c r="W20" s="124">
        <v>0.075</v>
      </c>
      <c r="X20" s="124">
        <v>6.75</v>
      </c>
      <c r="Y20" s="124" t="s">
        <v>16</v>
      </c>
      <c r="Z20" s="124"/>
    </row>
    <row r="21" spans="2:26" ht="23.25" customHeight="1">
      <c r="B21" s="243" t="str">
        <f>INDEX($T$7:$T$26,MATCH(C21,$U$7:$U$26,0),1)</f>
        <v>-</v>
      </c>
      <c r="C21" s="264" t="s">
        <v>20</v>
      </c>
      <c r="D21" s="265"/>
      <c r="E21" s="265"/>
      <c r="F21" s="239" t="str">
        <f>INDEX($V$7:$V$26,MATCH(C21,$U$7:$U$26,0),1)</f>
        <v>-</v>
      </c>
      <c r="G21" s="191"/>
      <c r="H21" s="240"/>
      <c r="I21" s="240"/>
      <c r="J21" s="19">
        <f t="shared" si="0"/>
        <v>2</v>
      </c>
      <c r="K21" s="19">
        <f>INDEX($W$7:$W$26,MATCH(C21,$U$7:$U$26,0),1)</f>
        <v>0</v>
      </c>
      <c r="L21" s="238" t="str">
        <f>INDEX($Y$7:$Y$26,MATCH(C21,$U$7:$U$26,0),1)</f>
        <v>-</v>
      </c>
      <c r="M21" s="19">
        <f>INDEX($X$7:$X$26,MATCH(C21,$U$7:$U$26,0),1)</f>
        <v>0</v>
      </c>
      <c r="N21" s="19">
        <f t="shared" si="1"/>
        <v>0</v>
      </c>
      <c r="O21" s="21">
        <f t="shared" si="2"/>
        <v>0</v>
      </c>
      <c r="Q21" s="222"/>
      <c r="T21" s="124">
        <v>417321313</v>
      </c>
      <c r="U21" s="124" t="s">
        <v>736</v>
      </c>
      <c r="V21" s="124" t="s">
        <v>438</v>
      </c>
      <c r="W21" s="124">
        <v>1.448</v>
      </c>
      <c r="X21" s="124">
        <v>126.5</v>
      </c>
      <c r="Y21" s="124" t="s">
        <v>47</v>
      </c>
      <c r="Z21" s="124"/>
    </row>
    <row r="22" spans="2:26" ht="23.25" customHeight="1">
      <c r="B22" s="243" t="str">
        <f>INDEX($T$7:$T$26,MATCH(C22,$U$7:$U$26,0),1)</f>
        <v>-</v>
      </c>
      <c r="C22" s="264" t="s">
        <v>20</v>
      </c>
      <c r="D22" s="265"/>
      <c r="E22" s="265"/>
      <c r="F22" s="239" t="str">
        <f>INDEX($V$7:$V$26,MATCH(C22,$U$7:$U$26,0),1)</f>
        <v>-</v>
      </c>
      <c r="G22" s="191"/>
      <c r="H22" s="240"/>
      <c r="I22" s="240"/>
      <c r="J22" s="19">
        <f t="shared" si="0"/>
        <v>2</v>
      </c>
      <c r="K22" s="19">
        <f>INDEX($W$7:$W$26,MATCH(C22,$U$7:$U$26,0),1)</f>
        <v>0</v>
      </c>
      <c r="L22" s="238" t="str">
        <f>INDEX($Y$7:$Y$26,MATCH(C22,$U$7:$U$26,0),1)</f>
        <v>-</v>
      </c>
      <c r="M22" s="19">
        <f>INDEX($X$7:$X$26,MATCH(C22,$U$7:$U$26,0),1)</f>
        <v>0</v>
      </c>
      <c r="N22" s="19">
        <f t="shared" si="1"/>
        <v>0</v>
      </c>
      <c r="O22" s="21">
        <f t="shared" si="2"/>
        <v>0</v>
      </c>
      <c r="Q22" s="18"/>
      <c r="T22" s="124">
        <v>417351115</v>
      </c>
      <c r="U22" s="124" t="s">
        <v>737</v>
      </c>
      <c r="V22" s="124" t="s">
        <v>408</v>
      </c>
      <c r="W22" s="124">
        <v>0.681</v>
      </c>
      <c r="X22" s="124">
        <v>61.03</v>
      </c>
      <c r="Y22" s="124" t="s">
        <v>17</v>
      </c>
      <c r="Z22" s="124"/>
    </row>
    <row r="23" spans="2:26" ht="23.25" customHeight="1">
      <c r="B23" s="243" t="str">
        <f>INDEX($T$7:$T$26,MATCH(C23,$U$7:$U$26,0),1)</f>
        <v>-</v>
      </c>
      <c r="C23" s="264" t="s">
        <v>20</v>
      </c>
      <c r="D23" s="265"/>
      <c r="E23" s="265"/>
      <c r="F23" s="239" t="str">
        <f>INDEX($V$7:$V$26,MATCH(C23,$U$7:$U$26,0),1)</f>
        <v>-</v>
      </c>
      <c r="G23" s="191"/>
      <c r="H23" s="240"/>
      <c r="I23" s="240"/>
      <c r="J23" s="19">
        <f t="shared" si="0"/>
        <v>2</v>
      </c>
      <c r="K23" s="19">
        <f>INDEX($W$7:$W$26,MATCH(C23,$U$7:$U$26,0),1)</f>
        <v>0</v>
      </c>
      <c r="L23" s="238" t="str">
        <f>INDEX($Y$7:$Y$26,MATCH(C23,$U$7:$U$26,0),1)</f>
        <v>-</v>
      </c>
      <c r="M23" s="19">
        <f>INDEX($X$7:$X$26,MATCH(C23,$U$7:$U$26,0),1)</f>
        <v>0</v>
      </c>
      <c r="N23" s="19">
        <f t="shared" si="1"/>
        <v>0</v>
      </c>
      <c r="O23" s="21">
        <f t="shared" si="2"/>
        <v>0</v>
      </c>
      <c r="Q23" s="18"/>
      <c r="T23" s="124">
        <v>417351116</v>
      </c>
      <c r="U23" s="124" t="s">
        <v>738</v>
      </c>
      <c r="V23" s="124" t="s">
        <v>408</v>
      </c>
      <c r="W23" s="124">
        <v>0.24</v>
      </c>
      <c r="X23" s="124">
        <v>19.25</v>
      </c>
      <c r="Y23" s="124" t="s">
        <v>17</v>
      </c>
      <c r="Z23" s="124"/>
    </row>
    <row r="24" spans="2:26" ht="23.25" customHeight="1">
      <c r="B24" s="243" t="str">
        <f>INDEX($T$7:$T$26,MATCH(C24,$U$7:$U$26,0),1)</f>
        <v>-</v>
      </c>
      <c r="C24" s="264" t="s">
        <v>20</v>
      </c>
      <c r="D24" s="265"/>
      <c r="E24" s="265"/>
      <c r="F24" s="239" t="str">
        <f>INDEX($V$7:$V$26,MATCH(C24,$U$7:$U$26,0),1)</f>
        <v>-</v>
      </c>
      <c r="G24" s="191"/>
      <c r="H24" s="240"/>
      <c r="I24" s="240"/>
      <c r="J24" s="19">
        <f t="shared" si="0"/>
        <v>2</v>
      </c>
      <c r="K24" s="19">
        <f>INDEX($W$7:$W$26,MATCH(C24,$U$7:$U$26,0),1)</f>
        <v>0</v>
      </c>
      <c r="L24" s="238" t="str">
        <f>INDEX($Y$7:$Y$26,MATCH(C24,$U$7:$U$26,0),1)</f>
        <v>-</v>
      </c>
      <c r="M24" s="19">
        <f>INDEX($X$7:$X$26,MATCH(C24,$U$7:$U$26,0),1)</f>
        <v>0</v>
      </c>
      <c r="N24" s="19">
        <f t="shared" si="1"/>
        <v>0</v>
      </c>
      <c r="O24" s="21">
        <f t="shared" si="2"/>
        <v>0</v>
      </c>
      <c r="Q24" s="18"/>
      <c r="T24" s="124">
        <v>417361821</v>
      </c>
      <c r="U24" s="124" t="s">
        <v>739</v>
      </c>
      <c r="V24" s="124" t="s">
        <v>730</v>
      </c>
      <c r="W24" s="124">
        <v>37.704</v>
      </c>
      <c r="X24" s="124">
        <v>1852.6</v>
      </c>
      <c r="Y24" s="124" t="s">
        <v>162</v>
      </c>
      <c r="Z24" s="124"/>
    </row>
    <row r="25" spans="2:26" ht="23.25" customHeight="1">
      <c r="B25" s="243" t="str">
        <f>INDEX($T$7:$T$26,MATCH(C25,$U$7:$U$26,0),1)</f>
        <v>-</v>
      </c>
      <c r="C25" s="264" t="s">
        <v>20</v>
      </c>
      <c r="D25" s="265"/>
      <c r="E25" s="265"/>
      <c r="F25" s="239" t="str">
        <f>INDEX($V$7:$V$26,MATCH(C25,$U$7:$U$26,0),1)</f>
        <v>-</v>
      </c>
      <c r="G25" s="191"/>
      <c r="H25" s="240"/>
      <c r="I25" s="240"/>
      <c r="J25" s="19">
        <f t="shared" si="0"/>
        <v>2</v>
      </c>
      <c r="K25" s="19">
        <f>INDEX($W$7:$W$26,MATCH(C25,$U$7:$U$26,0),1)</f>
        <v>0</v>
      </c>
      <c r="L25" s="238" t="str">
        <f>INDEX($Y$7:$Y$26,MATCH(C25,$U$7:$U$26,0),1)</f>
        <v>-</v>
      </c>
      <c r="M25" s="19">
        <f>INDEX($X$7:$X$26,MATCH(C25,$U$7:$U$26,0),1)</f>
        <v>0</v>
      </c>
      <c r="N25" s="19">
        <f t="shared" si="1"/>
        <v>0</v>
      </c>
      <c r="O25" s="21">
        <f t="shared" si="2"/>
        <v>0</v>
      </c>
      <c r="Q25" s="222"/>
      <c r="T25" s="124">
        <v>711111002</v>
      </c>
      <c r="U25" s="124" t="s">
        <v>732</v>
      </c>
      <c r="V25" s="124" t="s">
        <v>408</v>
      </c>
      <c r="W25" s="124">
        <v>0.03</v>
      </c>
      <c r="X25" s="124">
        <v>2.6</v>
      </c>
      <c r="Y25" s="124" t="s">
        <v>748</v>
      </c>
      <c r="Z25" s="124"/>
    </row>
    <row r="26" spans="2:26" ht="23.25" customHeight="1">
      <c r="B26" s="243" t="str">
        <f>INDEX($T$7:$T$26,MATCH(C26,$U$7:$U$26,0),1)</f>
        <v>-</v>
      </c>
      <c r="C26" s="264" t="s">
        <v>20</v>
      </c>
      <c r="D26" s="265"/>
      <c r="E26" s="265"/>
      <c r="F26" s="239" t="str">
        <f>INDEX($V$7:$V$26,MATCH(C26,$U$7:$U$26,0),1)</f>
        <v>-</v>
      </c>
      <c r="G26" s="191"/>
      <c r="H26" s="240"/>
      <c r="I26" s="240"/>
      <c r="J26" s="19">
        <f t="shared" si="0"/>
        <v>2</v>
      </c>
      <c r="K26" s="19">
        <f>INDEX($W$7:$W$26,MATCH(C26,$U$7:$U$26,0),1)</f>
        <v>0</v>
      </c>
      <c r="L26" s="238" t="str">
        <f>INDEX($Y$7:$Y$26,MATCH(C26,$U$7:$U$26,0),1)</f>
        <v>-</v>
      </c>
      <c r="M26" s="19">
        <f>INDEX($X$7:$X$26,MATCH(C26,$U$7:$U$26,0),1)</f>
        <v>0</v>
      </c>
      <c r="N26" s="19">
        <f t="shared" si="1"/>
        <v>0</v>
      </c>
      <c r="O26" s="21">
        <f t="shared" si="2"/>
        <v>0</v>
      </c>
      <c r="Q26" s="18"/>
      <c r="T26" s="124">
        <v>711441559</v>
      </c>
      <c r="U26" s="124" t="s">
        <v>733</v>
      </c>
      <c r="V26" s="124" t="s">
        <v>408</v>
      </c>
      <c r="W26" s="124">
        <v>0.198</v>
      </c>
      <c r="X26" s="124">
        <v>19.01</v>
      </c>
      <c r="Y26" s="124" t="s">
        <v>748</v>
      </c>
      <c r="Z26" s="124"/>
    </row>
    <row r="27" spans="2:17" ht="23.25" customHeight="1">
      <c r="B27" s="243" t="str">
        <f>INDEX($T$7:$T$26,MATCH(C27,$U$7:$U$26,0),1)</f>
        <v>-</v>
      </c>
      <c r="C27" s="264" t="s">
        <v>20</v>
      </c>
      <c r="D27" s="265"/>
      <c r="E27" s="265"/>
      <c r="F27" s="239" t="str">
        <f>INDEX($V$7:$V$26,MATCH(C27,$U$7:$U$26,0),1)</f>
        <v>-</v>
      </c>
      <c r="G27" s="191"/>
      <c r="H27" s="240"/>
      <c r="I27" s="240"/>
      <c r="J27" s="19">
        <f t="shared" si="0"/>
        <v>2</v>
      </c>
      <c r="K27" s="19">
        <f>INDEX($W$7:$W$26,MATCH(C27,$U$7:$U$26,0),1)</f>
        <v>0</v>
      </c>
      <c r="L27" s="238" t="str">
        <f>INDEX($Y$7:$Y$26,MATCH(C27,$U$7:$U$26,0),1)</f>
        <v>-</v>
      </c>
      <c r="M27" s="19">
        <f>INDEX($X$7:$X$26,MATCH(C27,$U$7:$U$26,0),1)</f>
        <v>0</v>
      </c>
      <c r="N27" s="19">
        <f t="shared" si="1"/>
        <v>0</v>
      </c>
      <c r="O27" s="21">
        <f t="shared" si="2"/>
        <v>0</v>
      </c>
      <c r="Q27" s="18"/>
    </row>
    <row r="28" spans="2:17" ht="23.25" customHeight="1">
      <c r="B28" s="243" t="str">
        <f>INDEX($T$7:$T$26,MATCH(C28,$U$7:$U$26,0),1)</f>
        <v>-</v>
      </c>
      <c r="C28" s="264" t="s">
        <v>20</v>
      </c>
      <c r="D28" s="265"/>
      <c r="E28" s="265"/>
      <c r="F28" s="239" t="str">
        <f>INDEX($V$7:$V$26,MATCH(C28,$U$7:$U$26,0),1)</f>
        <v>-</v>
      </c>
      <c r="G28" s="191"/>
      <c r="H28" s="240"/>
      <c r="I28" s="240"/>
      <c r="J28" s="19">
        <f t="shared" si="0"/>
        <v>2</v>
      </c>
      <c r="K28" s="19">
        <f>INDEX($W$7:$W$26,MATCH(C28,$U$7:$U$26,0),1)</f>
        <v>0</v>
      </c>
      <c r="L28" s="238" t="str">
        <f>INDEX($Y$7:$Y$26,MATCH(C28,$U$7:$U$26,0),1)</f>
        <v>-</v>
      </c>
      <c r="M28" s="19">
        <f>INDEX($X$7:$X$26,MATCH(C28,$U$7:$U$26,0),1)</f>
        <v>0</v>
      </c>
      <c r="N28" s="19">
        <f t="shared" si="1"/>
        <v>0</v>
      </c>
      <c r="O28" s="21">
        <f t="shared" si="2"/>
        <v>0</v>
      </c>
      <c r="Q28" s="18"/>
    </row>
    <row r="29" spans="2:17" ht="23.25" customHeight="1">
      <c r="B29" s="243" t="str">
        <f>INDEX($T$7:$T$26,MATCH(C29,$U$7:$U$26,0),1)</f>
        <v>-</v>
      </c>
      <c r="C29" s="264" t="s">
        <v>20</v>
      </c>
      <c r="D29" s="265"/>
      <c r="E29" s="265"/>
      <c r="F29" s="239" t="str">
        <f>INDEX($V$7:$V$26,MATCH(C29,$U$7:$U$26,0),1)</f>
        <v>-</v>
      </c>
      <c r="G29" s="191"/>
      <c r="H29" s="240"/>
      <c r="I29" s="240"/>
      <c r="J29" s="19">
        <f t="shared" si="0"/>
        <v>2</v>
      </c>
      <c r="K29" s="19">
        <f>INDEX($W$7:$W$26,MATCH(C29,$U$7:$U$26,0),1)</f>
        <v>0</v>
      </c>
      <c r="L29" s="238" t="str">
        <f>INDEX($Y$7:$Y$26,MATCH(C29,$U$7:$U$26,0),1)</f>
        <v>-</v>
      </c>
      <c r="M29" s="19">
        <f>INDEX($X$7:$X$26,MATCH(C29,$U$7:$U$26,0),1)</f>
        <v>0</v>
      </c>
      <c r="N29" s="19">
        <f t="shared" si="1"/>
        <v>0</v>
      </c>
      <c r="O29" s="21">
        <f t="shared" si="2"/>
        <v>0</v>
      </c>
      <c r="Q29" s="18"/>
    </row>
    <row r="30" spans="2:17" ht="23.25" customHeight="1">
      <c r="B30" s="243" t="str">
        <f>INDEX($T$7:$T$26,MATCH(C30,$U$7:$U$26,0),1)</f>
        <v>-</v>
      </c>
      <c r="C30" s="264" t="s">
        <v>20</v>
      </c>
      <c r="D30" s="265"/>
      <c r="E30" s="265"/>
      <c r="F30" s="239" t="str">
        <f>INDEX($V$7:$V$26,MATCH(C30,$U$7:$U$26,0),1)</f>
        <v>-</v>
      </c>
      <c r="G30" s="191"/>
      <c r="H30" s="240"/>
      <c r="I30" s="240"/>
      <c r="J30" s="19">
        <f t="shared" si="0"/>
        <v>2</v>
      </c>
      <c r="K30" s="19">
        <f>INDEX($W$7:$W$26,MATCH(C30,$U$7:$U$26,0),1)</f>
        <v>0</v>
      </c>
      <c r="L30" s="238" t="str">
        <f>INDEX($Y$7:$Y$26,MATCH(C30,$U$7:$U$26,0),1)</f>
        <v>-</v>
      </c>
      <c r="M30" s="19">
        <f>INDEX($X$7:$X$26,MATCH(C30,$U$7:$U$26,0),1)</f>
        <v>0</v>
      </c>
      <c r="N30" s="19">
        <f t="shared" si="1"/>
        <v>0</v>
      </c>
      <c r="O30" s="21">
        <f t="shared" si="2"/>
        <v>0</v>
      </c>
      <c r="Q30" s="18"/>
    </row>
    <row r="31" spans="2:17" ht="23.25" customHeight="1">
      <c r="B31" s="243" t="str">
        <f>INDEX($T$7:$T$26,MATCH(C31,$U$7:$U$26,0),1)</f>
        <v>-</v>
      </c>
      <c r="C31" s="264" t="s">
        <v>20</v>
      </c>
      <c r="D31" s="265"/>
      <c r="E31" s="265"/>
      <c r="F31" s="239" t="str">
        <f>INDEX($V$7:$V$26,MATCH(C31,$U$7:$U$26,0),1)</f>
        <v>-</v>
      </c>
      <c r="G31" s="191"/>
      <c r="H31" s="240"/>
      <c r="I31" s="240"/>
      <c r="J31" s="19">
        <f t="shared" si="0"/>
        <v>2</v>
      </c>
      <c r="K31" s="19">
        <f>INDEX($W$7:$W$26,MATCH(C31,$U$7:$U$26,0),1)</f>
        <v>0</v>
      </c>
      <c r="L31" s="238" t="str">
        <f>INDEX($Y$7:$Y$26,MATCH(C31,$U$7:$U$26,0),1)</f>
        <v>-</v>
      </c>
      <c r="M31" s="19">
        <f>INDEX($X$7:$X$26,MATCH(C31,$U$7:$U$26,0),1)</f>
        <v>0</v>
      </c>
      <c r="N31" s="19">
        <f t="shared" si="1"/>
        <v>0</v>
      </c>
      <c r="O31" s="21">
        <f t="shared" si="2"/>
        <v>0</v>
      </c>
      <c r="Q31" s="18"/>
    </row>
    <row r="32" spans="2:15" ht="23.25" customHeight="1" thickBot="1">
      <c r="B32" s="244" t="str">
        <f>INDEX($T$7:$T$26,MATCH(C32,$U$7:$U$26,0),1)</f>
        <v>-</v>
      </c>
      <c r="C32" s="266" t="s">
        <v>20</v>
      </c>
      <c r="D32" s="267"/>
      <c r="E32" s="267"/>
      <c r="F32" s="245" t="str">
        <f>INDEX($V$7:$V$26,MATCH(C32,$U$7:$U$26,0),1)</f>
        <v>-</v>
      </c>
      <c r="G32" s="246"/>
      <c r="H32" s="247"/>
      <c r="I32" s="247"/>
      <c r="J32" s="22">
        <f t="shared" si="0"/>
        <v>2</v>
      </c>
      <c r="K32" s="22">
        <f>INDEX($W$7:$W$26,MATCH(C32,$U$7:$U$26,0),1)</f>
        <v>0</v>
      </c>
      <c r="L32" s="248" t="str">
        <f>INDEX($Y$7:$Y$26,MATCH(C32,$U$7:$U$26,0),1)</f>
        <v>-</v>
      </c>
      <c r="M32" s="22">
        <f>INDEX($X$7:$X$26,MATCH(C32,$U$7:$U$26,0),1)</f>
        <v>0</v>
      </c>
      <c r="N32" s="22">
        <f t="shared" si="1"/>
        <v>0</v>
      </c>
      <c r="O32" s="23">
        <f t="shared" si="2"/>
        <v>0</v>
      </c>
    </row>
    <row r="33" spans="14:15" ht="13.5" thickBot="1">
      <c r="N33" s="234">
        <f>SUM(N14:N32)</f>
        <v>0</v>
      </c>
      <c r="O33" s="235">
        <f>SUM(O14:O32)</f>
        <v>0</v>
      </c>
    </row>
    <row r="34" spans="13:14" ht="12.75">
      <c r="M34" s="59"/>
      <c r="N34" s="69"/>
    </row>
    <row r="35" ht="12.75">
      <c r="M35" s="18"/>
    </row>
  </sheetData>
  <sheetProtection/>
  <mergeCells count="77">
    <mergeCell ref="O11:O12"/>
    <mergeCell ref="J11:J12"/>
    <mergeCell ref="F30:G30"/>
    <mergeCell ref="H30:I30"/>
    <mergeCell ref="F31:G31"/>
    <mergeCell ref="H31:I31"/>
    <mergeCell ref="F28:G28"/>
    <mergeCell ref="H28:I28"/>
    <mergeCell ref="F29:G29"/>
    <mergeCell ref="H29:I29"/>
    <mergeCell ref="C28:E28"/>
    <mergeCell ref="C29:E29"/>
    <mergeCell ref="C30:E30"/>
    <mergeCell ref="C31:E31"/>
    <mergeCell ref="C13:E13"/>
    <mergeCell ref="B11:E11"/>
    <mergeCell ref="K7:M7"/>
    <mergeCell ref="M11:M12"/>
    <mergeCell ref="C12:E12"/>
    <mergeCell ref="N11:N12"/>
    <mergeCell ref="C14:E14"/>
    <mergeCell ref="K11:K12"/>
    <mergeCell ref="F11:G12"/>
    <mergeCell ref="F13:G13"/>
    <mergeCell ref="F14:G14"/>
    <mergeCell ref="L11:L12"/>
    <mergeCell ref="H11:I12"/>
    <mergeCell ref="H13:I13"/>
    <mergeCell ref="C24:E24"/>
    <mergeCell ref="C25:E25"/>
    <mergeCell ref="C20:E20"/>
    <mergeCell ref="C21:E21"/>
    <mergeCell ref="C15:E15"/>
    <mergeCell ref="H22:I22"/>
    <mergeCell ref="H23:I23"/>
    <mergeCell ref="H20:I20"/>
    <mergeCell ref="C16:E16"/>
    <mergeCell ref="C17:E17"/>
    <mergeCell ref="C18:E18"/>
    <mergeCell ref="C19:E19"/>
    <mergeCell ref="C22:E22"/>
    <mergeCell ref="C23:E23"/>
    <mergeCell ref="H16:I16"/>
    <mergeCell ref="H17:I17"/>
    <mergeCell ref="H27:I27"/>
    <mergeCell ref="H32:I32"/>
    <mergeCell ref="H26:I26"/>
    <mergeCell ref="F24:G24"/>
    <mergeCell ref="H14:I14"/>
    <mergeCell ref="H15:I15"/>
    <mergeCell ref="C32:E32"/>
    <mergeCell ref="C26:E26"/>
    <mergeCell ref="C27:E27"/>
    <mergeCell ref="F25:G25"/>
    <mergeCell ref="F15:G15"/>
    <mergeCell ref="F16:G16"/>
    <mergeCell ref="F17:G17"/>
    <mergeCell ref="F18:G18"/>
    <mergeCell ref="H18:I18"/>
    <mergeCell ref="H19:I19"/>
    <mergeCell ref="F26:G26"/>
    <mergeCell ref="F21:G21"/>
    <mergeCell ref="F22:G22"/>
    <mergeCell ref="F23:G23"/>
    <mergeCell ref="F19:G19"/>
    <mergeCell ref="H24:I24"/>
    <mergeCell ref="H25:I25"/>
    <mergeCell ref="F27:G27"/>
    <mergeCell ref="F32:G32"/>
    <mergeCell ref="E7:F7"/>
    <mergeCell ref="G7:I7"/>
    <mergeCell ref="E8:F8"/>
    <mergeCell ref="E9:F9"/>
    <mergeCell ref="G8:I8"/>
    <mergeCell ref="G9:I9"/>
    <mergeCell ref="F20:G20"/>
    <mergeCell ref="H21:I21"/>
  </mergeCells>
  <dataValidations count="1">
    <dataValidation type="list" allowBlank="1" showInputMessage="1" showErrorMessage="1" sqref="C14:E32">
      <formula1>$U$7:$U$26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0.57421875" style="0" customWidth="1"/>
    <col min="3" max="3" width="18.00390625" style="0" customWidth="1"/>
    <col min="4" max="5" width="11.421875" style="0" customWidth="1"/>
    <col min="6" max="8" width="9.28125" style="0" customWidth="1"/>
    <col min="9" max="9" width="10.7109375" style="0" customWidth="1"/>
    <col min="15" max="15" width="16.28125" style="0" hidden="1" customWidth="1"/>
    <col min="16" max="17" width="0" style="0" hidden="1" customWidth="1"/>
    <col min="18" max="18" width="19.421875" style="0" hidden="1" customWidth="1"/>
  </cols>
  <sheetData>
    <row r="1" spans="1:2" ht="12.75">
      <c r="A1" t="s">
        <v>717</v>
      </c>
      <c r="B1" s="129" t="s">
        <v>768</v>
      </c>
    </row>
    <row r="2" spans="1:2" ht="12.75">
      <c r="A2" t="s">
        <v>719</v>
      </c>
      <c r="B2" s="201" t="s">
        <v>776</v>
      </c>
    </row>
    <row r="3" ht="12.75">
      <c r="B3" t="s">
        <v>777</v>
      </c>
    </row>
    <row r="4" ht="12.75">
      <c r="B4" t="s">
        <v>769</v>
      </c>
    </row>
    <row r="5" ht="12.75">
      <c r="B5" s="206" t="s">
        <v>721</v>
      </c>
    </row>
    <row r="6" spans="1:256" ht="23.25">
      <c r="A6" s="49" t="s">
        <v>134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25" t="s">
        <v>722</v>
      </c>
      <c r="P6" s="125"/>
      <c r="Q6" s="125"/>
      <c r="R6" s="125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24" t="s">
        <v>401</v>
      </c>
      <c r="P7" s="125"/>
      <c r="Q7" s="125"/>
      <c r="R7" s="125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5:19" ht="12.75">
      <c r="O8" s="126" t="s">
        <v>120</v>
      </c>
      <c r="P8" s="126"/>
      <c r="Q8" s="127" t="s">
        <v>120</v>
      </c>
      <c r="R8" s="126" t="s">
        <v>120</v>
      </c>
      <c r="S8" s="62"/>
    </row>
    <row r="9" spans="2:20" ht="12.75">
      <c r="B9" t="s">
        <v>1</v>
      </c>
      <c r="C9" s="137" t="s">
        <v>120</v>
      </c>
      <c r="O9" s="126" t="s">
        <v>121</v>
      </c>
      <c r="P9" s="126"/>
      <c r="Q9" s="128" t="s">
        <v>135</v>
      </c>
      <c r="R9" s="126" t="s">
        <v>16</v>
      </c>
      <c r="S9" s="62"/>
      <c r="T9" s="62"/>
    </row>
    <row r="10" spans="2:20" ht="12.75">
      <c r="B10" t="s">
        <v>3</v>
      </c>
      <c r="C10" s="138" t="s">
        <v>120</v>
      </c>
      <c r="O10" s="126" t="s">
        <v>122</v>
      </c>
      <c r="P10" s="126"/>
      <c r="Q10" s="128" t="s">
        <v>136</v>
      </c>
      <c r="R10" s="126" t="s">
        <v>47</v>
      </c>
      <c r="S10" s="62"/>
      <c r="T10" s="62"/>
    </row>
    <row r="11" spans="15:20" ht="12.75">
      <c r="O11" s="126" t="s">
        <v>123</v>
      </c>
      <c r="P11" s="126"/>
      <c r="Q11" s="128" t="s">
        <v>137</v>
      </c>
      <c r="R11" s="126" t="s">
        <v>17</v>
      </c>
      <c r="S11" s="62"/>
      <c r="T11" s="62"/>
    </row>
    <row r="12" spans="2:20" ht="12.75">
      <c r="B12" t="s">
        <v>10</v>
      </c>
      <c r="C12" s="139">
        <f>'Úkolový list'!O33</f>
        <v>0</v>
      </c>
      <c r="D12" t="s">
        <v>11</v>
      </c>
      <c r="O12" s="126" t="s">
        <v>124</v>
      </c>
      <c r="P12" s="126"/>
      <c r="Q12" s="128" t="s">
        <v>138</v>
      </c>
      <c r="R12" s="126" t="s">
        <v>162</v>
      </c>
      <c r="S12" s="62"/>
      <c r="T12" s="62"/>
    </row>
    <row r="13" spans="15:20" ht="13.5" thickBot="1">
      <c r="O13" s="126" t="s">
        <v>125</v>
      </c>
      <c r="P13" s="126"/>
      <c r="Q13" s="128" t="s">
        <v>139</v>
      </c>
      <c r="R13" s="124" t="s">
        <v>748</v>
      </c>
      <c r="S13" s="62"/>
      <c r="T13" s="62"/>
    </row>
    <row r="14" spans="2:20" ht="15" customHeight="1">
      <c r="B14" s="197" t="s">
        <v>0</v>
      </c>
      <c r="C14" s="184"/>
      <c r="D14" s="184" t="s">
        <v>5</v>
      </c>
      <c r="E14" s="184" t="s">
        <v>8</v>
      </c>
      <c r="F14" s="184" t="s">
        <v>18</v>
      </c>
      <c r="G14" s="184" t="s">
        <v>9</v>
      </c>
      <c r="H14" s="184" t="s">
        <v>6</v>
      </c>
      <c r="I14" s="199" t="s">
        <v>7</v>
      </c>
      <c r="K14" s="197" t="s">
        <v>282</v>
      </c>
      <c r="L14" s="199" t="s">
        <v>283</v>
      </c>
      <c r="O14" s="126" t="s">
        <v>126</v>
      </c>
      <c r="P14" s="126"/>
      <c r="Q14" s="128" t="s">
        <v>140</v>
      </c>
      <c r="R14" s="126" t="s">
        <v>163</v>
      </c>
      <c r="S14" s="62"/>
      <c r="T14" s="62"/>
    </row>
    <row r="15" spans="2:20" ht="15" customHeight="1" thickBot="1">
      <c r="B15" s="7" t="s">
        <v>12</v>
      </c>
      <c r="C15" s="8" t="s">
        <v>13</v>
      </c>
      <c r="D15" s="194"/>
      <c r="E15" s="194"/>
      <c r="F15" s="194"/>
      <c r="G15" s="194"/>
      <c r="H15" s="194"/>
      <c r="I15" s="200"/>
      <c r="K15" s="198" t="s">
        <v>281</v>
      </c>
      <c r="L15" s="200"/>
      <c r="O15" s="126" t="s">
        <v>127</v>
      </c>
      <c r="P15" s="126"/>
      <c r="Q15" s="128" t="s">
        <v>141</v>
      </c>
      <c r="R15" s="126" t="s">
        <v>155</v>
      </c>
      <c r="S15" s="62"/>
      <c r="T15" s="62"/>
    </row>
    <row r="16" spans="1:20" ht="15" customHeight="1">
      <c r="A16" s="4">
        <v>1</v>
      </c>
      <c r="B16" s="279" t="s">
        <v>19</v>
      </c>
      <c r="C16" s="120" t="s">
        <v>120</v>
      </c>
      <c r="D16" s="9" t="str">
        <f>Data!M36</f>
        <v>-</v>
      </c>
      <c r="E16" s="135">
        <v>160</v>
      </c>
      <c r="F16" s="9">
        <f aca="true" t="shared" si="0" ref="F16:F30">IF(D16="-",0,D16)/IF($D$31=0,1,$D$31)</f>
        <v>0</v>
      </c>
      <c r="G16" s="9">
        <f>E16*F16</f>
        <v>0</v>
      </c>
      <c r="H16" s="9">
        <f>IF(D16="-",0,IF($G$31=0,0,$C$12)/IF($G$31=0,1,$G$31))</f>
        <v>0</v>
      </c>
      <c r="I16" s="281">
        <f>G16*H16</f>
        <v>0</v>
      </c>
      <c r="K16" s="61" t="s">
        <v>180</v>
      </c>
      <c r="L16" s="121"/>
      <c r="O16" s="126" t="s">
        <v>128</v>
      </c>
      <c r="P16" s="126"/>
      <c r="Q16" s="128" t="s">
        <v>142</v>
      </c>
      <c r="R16" s="126" t="s">
        <v>156</v>
      </c>
      <c r="S16" s="62"/>
      <c r="T16" s="62"/>
    </row>
    <row r="17" spans="1:20" ht="15" customHeight="1">
      <c r="A17" s="5">
        <v>2</v>
      </c>
      <c r="B17" s="279" t="s">
        <v>19</v>
      </c>
      <c r="C17" s="120" t="s">
        <v>120</v>
      </c>
      <c r="D17" s="9" t="str">
        <f>Data!M37</f>
        <v>-</v>
      </c>
      <c r="E17" s="136">
        <v>175</v>
      </c>
      <c r="F17" s="9">
        <f t="shared" si="0"/>
        <v>0</v>
      </c>
      <c r="G17" s="9">
        <f aca="true" t="shared" si="1" ref="G17:G30">E17*F17</f>
        <v>0</v>
      </c>
      <c r="H17" s="9">
        <f aca="true" t="shared" si="2" ref="H17:H30">IF(D17="-",0,IF($G$31=0,0,$C$12)/IF($G$31=0,1,$G$31))</f>
        <v>0</v>
      </c>
      <c r="I17" s="281">
        <f aca="true" t="shared" si="3" ref="I17:I30">G17*H17</f>
        <v>0</v>
      </c>
      <c r="K17" s="20" t="s">
        <v>181</v>
      </c>
      <c r="L17" s="122"/>
      <c r="O17" s="126" t="s">
        <v>129</v>
      </c>
      <c r="P17" s="126"/>
      <c r="Q17" s="128" t="s">
        <v>143</v>
      </c>
      <c r="R17" s="126" t="s">
        <v>157</v>
      </c>
      <c r="S17" s="62"/>
      <c r="T17" s="62"/>
    </row>
    <row r="18" spans="1:20" ht="15" customHeight="1">
      <c r="A18" s="5">
        <v>3</v>
      </c>
      <c r="B18" s="279" t="s">
        <v>19</v>
      </c>
      <c r="C18" s="120" t="s">
        <v>120</v>
      </c>
      <c r="D18" s="9" t="str">
        <f>Data!M38</f>
        <v>-</v>
      </c>
      <c r="E18" s="136">
        <v>105</v>
      </c>
      <c r="F18" s="9">
        <f t="shared" si="0"/>
        <v>0</v>
      </c>
      <c r="G18" s="9">
        <f t="shared" si="1"/>
        <v>0</v>
      </c>
      <c r="H18" s="9">
        <f t="shared" si="2"/>
        <v>0</v>
      </c>
      <c r="I18" s="281">
        <f t="shared" si="3"/>
        <v>0</v>
      </c>
      <c r="K18" s="20" t="s">
        <v>182</v>
      </c>
      <c r="L18" s="122"/>
      <c r="O18" s="126" t="s">
        <v>130</v>
      </c>
      <c r="P18" s="126"/>
      <c r="Q18" s="128" t="s">
        <v>145</v>
      </c>
      <c r="R18" s="126" t="s">
        <v>158</v>
      </c>
      <c r="S18" s="62"/>
      <c r="T18" s="62"/>
    </row>
    <row r="19" spans="1:20" ht="15" customHeight="1">
      <c r="A19" s="5">
        <v>4</v>
      </c>
      <c r="B19" s="279" t="s">
        <v>19</v>
      </c>
      <c r="C19" s="120" t="s">
        <v>120</v>
      </c>
      <c r="D19" s="9" t="str">
        <f>Data!M39</f>
        <v>-</v>
      </c>
      <c r="E19" s="136">
        <v>155</v>
      </c>
      <c r="F19" s="9">
        <f t="shared" si="0"/>
        <v>0</v>
      </c>
      <c r="G19" s="9">
        <f t="shared" si="1"/>
        <v>0</v>
      </c>
      <c r="H19" s="9">
        <f t="shared" si="2"/>
        <v>0</v>
      </c>
      <c r="I19" s="281">
        <f t="shared" si="3"/>
        <v>0</v>
      </c>
      <c r="K19" s="20" t="s">
        <v>183</v>
      </c>
      <c r="L19" s="122"/>
      <c r="O19" s="126" t="s">
        <v>2</v>
      </c>
      <c r="P19" s="126"/>
      <c r="Q19" s="128" t="s">
        <v>146</v>
      </c>
      <c r="R19" s="126" t="s">
        <v>159</v>
      </c>
      <c r="S19" s="62"/>
      <c r="T19" s="62"/>
    </row>
    <row r="20" spans="1:20" ht="15" customHeight="1">
      <c r="A20" s="5">
        <v>5</v>
      </c>
      <c r="B20" s="279" t="s">
        <v>19</v>
      </c>
      <c r="C20" s="120" t="s">
        <v>120</v>
      </c>
      <c r="D20" s="9" t="str">
        <f>Data!M40</f>
        <v>-</v>
      </c>
      <c r="E20" s="136">
        <v>160</v>
      </c>
      <c r="F20" s="9">
        <f t="shared" si="0"/>
        <v>0</v>
      </c>
      <c r="G20" s="9">
        <f t="shared" si="1"/>
        <v>0</v>
      </c>
      <c r="H20" s="9">
        <f t="shared" si="2"/>
        <v>0</v>
      </c>
      <c r="I20" s="281">
        <f t="shared" si="3"/>
        <v>0</v>
      </c>
      <c r="K20" s="20" t="s">
        <v>184</v>
      </c>
      <c r="L20" s="122"/>
      <c r="O20" s="126" t="s">
        <v>131</v>
      </c>
      <c r="P20" s="126"/>
      <c r="Q20" s="128" t="s">
        <v>164</v>
      </c>
      <c r="R20" s="126" t="s">
        <v>160</v>
      </c>
      <c r="S20" s="62"/>
      <c r="T20" s="62"/>
    </row>
    <row r="21" spans="1:20" ht="15" customHeight="1">
      <c r="A21" s="5">
        <v>6</v>
      </c>
      <c r="B21" s="279" t="s">
        <v>19</v>
      </c>
      <c r="C21" s="120" t="s">
        <v>120</v>
      </c>
      <c r="D21" s="9" t="str">
        <f>Data!M41</f>
        <v>-</v>
      </c>
      <c r="E21" s="136">
        <v>170</v>
      </c>
      <c r="F21" s="9">
        <f t="shared" si="0"/>
        <v>0</v>
      </c>
      <c r="G21" s="9">
        <f t="shared" si="1"/>
        <v>0</v>
      </c>
      <c r="H21" s="9">
        <f t="shared" si="2"/>
        <v>0</v>
      </c>
      <c r="I21" s="281">
        <f t="shared" si="3"/>
        <v>0</v>
      </c>
      <c r="K21" s="20" t="s">
        <v>185</v>
      </c>
      <c r="L21" s="122"/>
      <c r="O21" s="126" t="s">
        <v>132</v>
      </c>
      <c r="P21" s="126"/>
      <c r="Q21" s="128" t="s">
        <v>147</v>
      </c>
      <c r="R21" s="126" t="s">
        <v>161</v>
      </c>
      <c r="S21" s="62"/>
      <c r="T21" s="62"/>
    </row>
    <row r="22" spans="1:20" ht="15" customHeight="1" thickBot="1">
      <c r="A22" s="5">
        <v>7</v>
      </c>
      <c r="B22" s="119" t="s">
        <v>19</v>
      </c>
      <c r="C22" s="120" t="s">
        <v>120</v>
      </c>
      <c r="D22" s="9" t="str">
        <f>Data!M42</f>
        <v>-</v>
      </c>
      <c r="E22" s="136">
        <v>0</v>
      </c>
      <c r="F22" s="9">
        <f t="shared" si="0"/>
        <v>0</v>
      </c>
      <c r="G22" s="9">
        <f t="shared" si="1"/>
        <v>0</v>
      </c>
      <c r="H22" s="9">
        <f t="shared" si="2"/>
        <v>0</v>
      </c>
      <c r="I22" s="10">
        <f t="shared" si="3"/>
        <v>0</v>
      </c>
      <c r="K22" s="60" t="s">
        <v>186</v>
      </c>
      <c r="L22" s="123"/>
      <c r="O22" s="126" t="s">
        <v>133</v>
      </c>
      <c r="P22" s="126"/>
      <c r="Q22" s="128" t="s">
        <v>144</v>
      </c>
      <c r="R22" s="126" t="s">
        <v>207</v>
      </c>
      <c r="S22" s="62"/>
      <c r="T22" s="62"/>
    </row>
    <row r="23" spans="1:20" ht="15" customHeight="1">
      <c r="A23" s="5">
        <v>8</v>
      </c>
      <c r="B23" s="119" t="s">
        <v>19</v>
      </c>
      <c r="C23" s="120" t="s">
        <v>120</v>
      </c>
      <c r="D23" s="9" t="str">
        <f>Data!M43</f>
        <v>-</v>
      </c>
      <c r="E23" s="136">
        <v>0</v>
      </c>
      <c r="F23" s="9">
        <f t="shared" si="0"/>
        <v>0</v>
      </c>
      <c r="G23" s="9">
        <f t="shared" si="1"/>
        <v>0</v>
      </c>
      <c r="H23" s="9">
        <f t="shared" si="2"/>
        <v>0</v>
      </c>
      <c r="I23" s="10">
        <f t="shared" si="3"/>
        <v>0</v>
      </c>
      <c r="O23" s="126"/>
      <c r="P23" s="126"/>
      <c r="Q23" s="128" t="s">
        <v>4</v>
      </c>
      <c r="R23" s="126"/>
      <c r="S23" s="62"/>
      <c r="T23" s="62"/>
    </row>
    <row r="24" spans="1:20" ht="15" customHeight="1">
      <c r="A24" s="5">
        <v>9</v>
      </c>
      <c r="B24" s="119" t="s">
        <v>19</v>
      </c>
      <c r="C24" s="120" t="s">
        <v>120</v>
      </c>
      <c r="D24" s="9" t="str">
        <f>Data!M44</f>
        <v>-</v>
      </c>
      <c r="E24" s="136">
        <v>0</v>
      </c>
      <c r="F24" s="9">
        <f t="shared" si="0"/>
        <v>0</v>
      </c>
      <c r="G24" s="9">
        <f t="shared" si="1"/>
        <v>0</v>
      </c>
      <c r="H24" s="9">
        <f t="shared" si="2"/>
        <v>0</v>
      </c>
      <c r="I24" s="10">
        <f t="shared" si="3"/>
        <v>0</v>
      </c>
      <c r="O24" s="126"/>
      <c r="P24" s="126"/>
      <c r="Q24" s="128" t="s">
        <v>148</v>
      </c>
      <c r="R24" s="126"/>
      <c r="S24" s="62"/>
      <c r="T24" s="62"/>
    </row>
    <row r="25" spans="1:20" ht="15" customHeight="1">
      <c r="A25" s="5">
        <v>10</v>
      </c>
      <c r="B25" s="119" t="s">
        <v>19</v>
      </c>
      <c r="C25" s="120" t="s">
        <v>120</v>
      </c>
      <c r="D25" s="9" t="str">
        <f>Data!M45</f>
        <v>-</v>
      </c>
      <c r="E25" s="136">
        <v>0</v>
      </c>
      <c r="F25" s="9">
        <f t="shared" si="0"/>
        <v>0</v>
      </c>
      <c r="G25" s="9">
        <f t="shared" si="1"/>
        <v>0</v>
      </c>
      <c r="H25" s="9">
        <f t="shared" si="2"/>
        <v>0</v>
      </c>
      <c r="I25" s="10">
        <f t="shared" si="3"/>
        <v>0</v>
      </c>
      <c r="O25" s="126"/>
      <c r="P25" s="126"/>
      <c r="Q25" s="128" t="s">
        <v>149</v>
      </c>
      <c r="R25" s="126"/>
      <c r="S25" s="62"/>
      <c r="T25" s="62"/>
    </row>
    <row r="26" spans="1:20" ht="15" customHeight="1">
      <c r="A26" s="5">
        <v>11</v>
      </c>
      <c r="B26" s="119" t="s">
        <v>19</v>
      </c>
      <c r="C26" s="120" t="s">
        <v>120</v>
      </c>
      <c r="D26" s="9" t="str">
        <f>Data!M46</f>
        <v>-</v>
      </c>
      <c r="E26" s="136">
        <v>0</v>
      </c>
      <c r="F26" s="9">
        <f t="shared" si="0"/>
        <v>0</v>
      </c>
      <c r="G26" s="9">
        <f t="shared" si="1"/>
        <v>0</v>
      </c>
      <c r="H26" s="9">
        <f t="shared" si="2"/>
        <v>0</v>
      </c>
      <c r="I26" s="10">
        <f t="shared" si="3"/>
        <v>0</v>
      </c>
      <c r="O26" s="126"/>
      <c r="P26" s="126"/>
      <c r="Q26" s="128" t="s">
        <v>150</v>
      </c>
      <c r="R26" s="126"/>
      <c r="S26" s="62"/>
      <c r="T26" s="62"/>
    </row>
    <row r="27" spans="1:20" ht="15" customHeight="1">
      <c r="A27" s="5">
        <v>12</v>
      </c>
      <c r="B27" s="119" t="s">
        <v>19</v>
      </c>
      <c r="C27" s="120" t="s">
        <v>120</v>
      </c>
      <c r="D27" s="9" t="str">
        <f>Data!M47</f>
        <v>-</v>
      </c>
      <c r="E27" s="136">
        <v>0</v>
      </c>
      <c r="F27" s="9">
        <f t="shared" si="0"/>
        <v>0</v>
      </c>
      <c r="G27" s="9">
        <f t="shared" si="1"/>
        <v>0</v>
      </c>
      <c r="H27" s="9">
        <f t="shared" si="2"/>
        <v>0</v>
      </c>
      <c r="I27" s="10">
        <f t="shared" si="3"/>
        <v>0</v>
      </c>
      <c r="O27" s="126"/>
      <c r="P27" s="126"/>
      <c r="Q27" s="128" t="s">
        <v>151</v>
      </c>
      <c r="R27" s="126"/>
      <c r="S27" s="62"/>
      <c r="T27" s="62"/>
    </row>
    <row r="28" spans="1:20" ht="15" customHeight="1">
      <c r="A28" s="5">
        <v>13</v>
      </c>
      <c r="B28" s="119" t="s">
        <v>19</v>
      </c>
      <c r="C28" s="120" t="s">
        <v>120</v>
      </c>
      <c r="D28" s="9" t="str">
        <f>Data!M48</f>
        <v>-</v>
      </c>
      <c r="E28" s="136">
        <v>0</v>
      </c>
      <c r="F28" s="9">
        <f t="shared" si="0"/>
        <v>0</v>
      </c>
      <c r="G28" s="9">
        <f t="shared" si="1"/>
        <v>0</v>
      </c>
      <c r="H28" s="9">
        <f t="shared" si="2"/>
        <v>0</v>
      </c>
      <c r="I28" s="10">
        <f t="shared" si="3"/>
        <v>0</v>
      </c>
      <c r="O28" s="126"/>
      <c r="P28" s="126"/>
      <c r="Q28" s="128" t="s">
        <v>152</v>
      </c>
      <c r="R28" s="126"/>
      <c r="S28" s="62"/>
      <c r="T28" s="62"/>
    </row>
    <row r="29" spans="1:20" ht="15" customHeight="1">
      <c r="A29" s="5">
        <v>14</v>
      </c>
      <c r="B29" s="119" t="s">
        <v>19</v>
      </c>
      <c r="C29" s="120" t="s">
        <v>120</v>
      </c>
      <c r="D29" s="9" t="str">
        <f>Data!M49</f>
        <v>-</v>
      </c>
      <c r="E29" s="136">
        <v>0</v>
      </c>
      <c r="F29" s="9">
        <f t="shared" si="0"/>
        <v>0</v>
      </c>
      <c r="G29" s="9">
        <f t="shared" si="1"/>
        <v>0</v>
      </c>
      <c r="H29" s="9">
        <f t="shared" si="2"/>
        <v>0</v>
      </c>
      <c r="I29" s="10">
        <f t="shared" si="3"/>
        <v>0</v>
      </c>
      <c r="O29" s="126"/>
      <c r="P29" s="126"/>
      <c r="Q29" s="128" t="s">
        <v>153</v>
      </c>
      <c r="R29" s="126"/>
      <c r="S29" s="62"/>
      <c r="T29" s="62"/>
    </row>
    <row r="30" spans="1:20" ht="15" customHeight="1" thickBot="1">
      <c r="A30" s="6">
        <v>15</v>
      </c>
      <c r="B30" s="119" t="s">
        <v>19</v>
      </c>
      <c r="C30" s="120" t="s">
        <v>120</v>
      </c>
      <c r="D30" s="9" t="str">
        <f>Data!M50</f>
        <v>-</v>
      </c>
      <c r="E30" s="136">
        <v>0</v>
      </c>
      <c r="F30" s="9">
        <f t="shared" si="0"/>
        <v>0</v>
      </c>
      <c r="G30" s="9">
        <f t="shared" si="1"/>
        <v>0</v>
      </c>
      <c r="H30" s="9">
        <f t="shared" si="2"/>
        <v>0</v>
      </c>
      <c r="I30" s="10">
        <f t="shared" si="3"/>
        <v>0</v>
      </c>
      <c r="O30" s="126"/>
      <c r="P30" s="126"/>
      <c r="Q30" s="128" t="s">
        <v>154</v>
      </c>
      <c r="R30" s="126"/>
      <c r="S30" s="62"/>
      <c r="T30" s="62"/>
    </row>
    <row r="31" spans="2:20" ht="13.5" thickBot="1">
      <c r="B31" s="195" t="s">
        <v>14</v>
      </c>
      <c r="C31" s="196"/>
      <c r="D31" s="11">
        <f>MIN($D$16:$D$30)</f>
        <v>0</v>
      </c>
      <c r="E31" s="11">
        <f>SUM(E16:E30)</f>
        <v>925</v>
      </c>
      <c r="F31" s="11" t="s">
        <v>15</v>
      </c>
      <c r="G31" s="11">
        <f>SUM(G16:G30)</f>
        <v>0</v>
      </c>
      <c r="H31" s="11" t="s">
        <v>15</v>
      </c>
      <c r="I31" s="280">
        <f>SUM(I16:I30)</f>
        <v>0</v>
      </c>
      <c r="O31" s="63"/>
      <c r="P31" s="63"/>
      <c r="Q31" s="63"/>
      <c r="R31" s="63"/>
      <c r="S31" s="62"/>
      <c r="T31" s="62"/>
    </row>
    <row r="32" spans="15:20" ht="12.75">
      <c r="O32" s="63"/>
      <c r="P32" s="63"/>
      <c r="Q32" s="63"/>
      <c r="R32" s="63"/>
      <c r="S32" s="62"/>
      <c r="T32" s="62"/>
    </row>
    <row r="33" spans="15:20" ht="12.75">
      <c r="O33" s="62"/>
      <c r="P33" s="62"/>
      <c r="Q33" s="62"/>
      <c r="R33" s="62"/>
      <c r="S33" s="62"/>
      <c r="T33" s="62"/>
    </row>
    <row r="34" spans="15:20" ht="12.75">
      <c r="O34" s="62"/>
      <c r="P34" s="62"/>
      <c r="Q34" s="62"/>
      <c r="R34" s="62"/>
      <c r="S34" s="62"/>
      <c r="T34" s="62"/>
    </row>
    <row r="35" spans="15:20" ht="12.75">
      <c r="O35" s="62"/>
      <c r="P35" s="62"/>
      <c r="Q35" s="62"/>
      <c r="R35" s="62"/>
      <c r="S35" s="62"/>
      <c r="T35" s="62"/>
    </row>
    <row r="36" spans="15:20" ht="12.75">
      <c r="O36" s="62"/>
      <c r="P36" s="62"/>
      <c r="Q36" s="62"/>
      <c r="R36" s="62"/>
      <c r="S36" s="62"/>
      <c r="T36" s="62"/>
    </row>
  </sheetData>
  <sheetProtection/>
  <mergeCells count="10">
    <mergeCell ref="K14:K15"/>
    <mergeCell ref="L14:L15"/>
    <mergeCell ref="G14:G15"/>
    <mergeCell ref="H14:H15"/>
    <mergeCell ref="I14:I15"/>
    <mergeCell ref="F14:F15"/>
    <mergeCell ref="B31:C31"/>
    <mergeCell ref="B14:C14"/>
    <mergeCell ref="D14:D15"/>
    <mergeCell ref="E14:E15"/>
  </mergeCells>
  <dataValidations count="3">
    <dataValidation type="list" allowBlank="1" showInputMessage="1" showErrorMessage="1" sqref="C9">
      <formula1>$O$8:$O$22</formula1>
    </dataValidation>
    <dataValidation type="list" allowBlank="1" showInputMessage="1" showErrorMessage="1" sqref="C10">
      <formula1>$Q$8:$Q$30</formula1>
    </dataValidation>
    <dataValidation type="list" allowBlank="1" showInputMessage="1" showErrorMessage="1" sqref="C16:C30">
      <formula1>$R$8:$R$22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2" r:id="rId1"/>
  <ignoredErrors>
    <ignoredError sqref="H16 H17:H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28125" style="36" customWidth="1"/>
    <col min="3" max="4" width="15.00390625" style="0" customWidth="1"/>
    <col min="10" max="10" width="7.28125" style="0" customWidth="1"/>
    <col min="11" max="11" width="40.57421875" style="0" customWidth="1"/>
  </cols>
  <sheetData>
    <row r="1" spans="1:2" ht="12.75">
      <c r="A1" t="s">
        <v>717</v>
      </c>
      <c r="B1" s="129" t="s">
        <v>718</v>
      </c>
    </row>
    <row r="2" spans="1:2" ht="12.75">
      <c r="A2" t="s">
        <v>719</v>
      </c>
      <c r="B2" s="201" t="s">
        <v>771</v>
      </c>
    </row>
    <row r="3" ht="12.75">
      <c r="B3" s="206" t="s">
        <v>721</v>
      </c>
    </row>
    <row r="5" ht="23.25">
      <c r="A5" s="49" t="s">
        <v>116</v>
      </c>
    </row>
    <row r="6" ht="23.25">
      <c r="B6" s="49"/>
    </row>
    <row r="7" spans="2:5" ht="12.75">
      <c r="B7" s="35"/>
      <c r="C7" s="18" t="s">
        <v>117</v>
      </c>
      <c r="D7" s="18" t="s">
        <v>118</v>
      </c>
      <c r="E7" s="37"/>
    </row>
    <row r="8" spans="2:13" ht="12.75">
      <c r="B8" s="39" t="s">
        <v>93</v>
      </c>
      <c r="C8" s="132">
        <v>0</v>
      </c>
      <c r="D8" s="132">
        <f>C8</f>
        <v>0</v>
      </c>
      <c r="E8" s="37"/>
      <c r="M8" s="18"/>
    </row>
    <row r="9" spans="2:5" ht="12.75">
      <c r="B9" s="36" t="s">
        <v>92</v>
      </c>
      <c r="C9" s="133">
        <v>0</v>
      </c>
      <c r="D9" s="133">
        <v>0</v>
      </c>
      <c r="E9" s="37" t="s">
        <v>114</v>
      </c>
    </row>
    <row r="10" spans="3:5" ht="12.75">
      <c r="C10" s="51"/>
      <c r="D10" s="51"/>
      <c r="E10" s="37"/>
    </row>
    <row r="11" spans="2:5" ht="12.75">
      <c r="B11" s="36" t="s">
        <v>96</v>
      </c>
      <c r="C11" s="133">
        <v>0</v>
      </c>
      <c r="D11" s="133">
        <v>0</v>
      </c>
      <c r="E11" s="37" t="s">
        <v>113</v>
      </c>
    </row>
    <row r="12" spans="3:5" ht="13.5" thickBot="1">
      <c r="C12" s="51"/>
      <c r="D12" s="51"/>
      <c r="E12" s="37"/>
    </row>
    <row r="13" spans="2:13" ht="13.5" thickBot="1">
      <c r="B13" s="39" t="s">
        <v>97</v>
      </c>
      <c r="C13" s="50">
        <f>SUM(C14:C17)</f>
        <v>0</v>
      </c>
      <c r="D13" s="50">
        <f>SUM(D14:D17)</f>
        <v>0</v>
      </c>
      <c r="E13" s="37" t="s">
        <v>115</v>
      </c>
      <c r="K13" s="54" t="s">
        <v>99</v>
      </c>
      <c r="L13" s="55">
        <v>2010</v>
      </c>
      <c r="M13" s="56">
        <v>2011</v>
      </c>
    </row>
    <row r="14" spans="2:13" ht="12.75">
      <c r="B14" s="134" t="s">
        <v>715</v>
      </c>
      <c r="C14" s="51">
        <f>INDEX($L$14:$L$21,MATCH(B14,$K$14:$K$21,0),1)/12</f>
        <v>0</v>
      </c>
      <c r="D14" s="51">
        <f>INDEX($M$14:$M$21,MATCH(B14,$K$14:$K$21,0),1)/12</f>
        <v>0</v>
      </c>
      <c r="E14" s="37"/>
      <c r="K14" s="202" t="s">
        <v>715</v>
      </c>
      <c r="L14" s="203">
        <v>0</v>
      </c>
      <c r="M14" s="204">
        <v>0</v>
      </c>
    </row>
    <row r="15" spans="2:13" ht="12.75">
      <c r="B15" s="134" t="s">
        <v>715</v>
      </c>
      <c r="C15" s="51">
        <f>INDEX($L$14:$L$21,MATCH(B15,$K$14:$K$21,0),1)/12</f>
        <v>0</v>
      </c>
      <c r="D15" s="51">
        <f>INDEX($M$14:$M$21,MATCH(B15,$K$14:$K$21,0),1)/12</f>
        <v>0</v>
      </c>
      <c r="E15" s="37"/>
      <c r="K15" s="57" t="s">
        <v>98</v>
      </c>
      <c r="L15" s="46">
        <v>24840</v>
      </c>
      <c r="M15" s="45">
        <v>23640</v>
      </c>
    </row>
    <row r="16" spans="2:13" ht="12.75">
      <c r="B16" s="134" t="s">
        <v>715</v>
      </c>
      <c r="C16" s="51">
        <f>INDEX($L$14:$L$21,MATCH(B16,$K$14:$K$21,0),1)/12</f>
        <v>0</v>
      </c>
      <c r="D16" s="51">
        <f>INDEX($M$14:$M$21,MATCH(B16,$K$14:$K$21,0),1)/12</f>
        <v>0</v>
      </c>
      <c r="E16" s="37"/>
      <c r="K16" s="57" t="s">
        <v>108</v>
      </c>
      <c r="L16" s="46">
        <v>24840</v>
      </c>
      <c r="M16" s="45">
        <v>23640</v>
      </c>
    </row>
    <row r="17" spans="2:13" ht="12.75">
      <c r="B17" s="134" t="s">
        <v>715</v>
      </c>
      <c r="C17" s="51">
        <f>INDEX($L$14:$L$21,MATCH(B17,$K$14:$K$21,0),1)/12</f>
        <v>0</v>
      </c>
      <c r="D17" s="51">
        <f>INDEX($M$14:$M$21,MATCH(B17,$K$14:$K$21,0),1)/12</f>
        <v>0</v>
      </c>
      <c r="E17" s="37"/>
      <c r="K17" s="57" t="s">
        <v>102</v>
      </c>
      <c r="L17" s="46">
        <v>24840</v>
      </c>
      <c r="M17" s="45">
        <v>24840</v>
      </c>
    </row>
    <row r="18" spans="3:13" ht="12.75">
      <c r="C18" s="51"/>
      <c r="D18" s="51"/>
      <c r="E18" s="37"/>
      <c r="K18" s="57" t="s">
        <v>109</v>
      </c>
      <c r="L18" s="46">
        <v>49680</v>
      </c>
      <c r="M18" s="45">
        <v>49680</v>
      </c>
    </row>
    <row r="19" spans="2:13" ht="12.75">
      <c r="B19" s="39" t="s">
        <v>100</v>
      </c>
      <c r="C19" s="132">
        <f>C11-C13</f>
        <v>0</v>
      </c>
      <c r="D19" s="132">
        <f>D11-D13</f>
        <v>0</v>
      </c>
      <c r="E19" s="37" t="s">
        <v>770</v>
      </c>
      <c r="K19" s="57" t="s">
        <v>103</v>
      </c>
      <c r="L19" s="46">
        <v>5040</v>
      </c>
      <c r="M19" s="45">
        <v>5040</v>
      </c>
    </row>
    <row r="20" spans="2:13" ht="12.75">
      <c r="B20" s="36" t="s">
        <v>119</v>
      </c>
      <c r="C20" s="133">
        <v>0</v>
      </c>
      <c r="D20" s="133">
        <v>0</v>
      </c>
      <c r="E20" s="37" t="s">
        <v>778</v>
      </c>
      <c r="K20" s="57" t="s">
        <v>104</v>
      </c>
      <c r="L20" s="46">
        <v>16140</v>
      </c>
      <c r="M20" s="45">
        <v>16140</v>
      </c>
    </row>
    <row r="21" spans="3:13" ht="13.5" thickBot="1">
      <c r="C21" s="51"/>
      <c r="D21" s="51"/>
      <c r="E21" s="37"/>
      <c r="K21" s="58" t="s">
        <v>105</v>
      </c>
      <c r="L21" s="47">
        <v>4020</v>
      </c>
      <c r="M21" s="48">
        <v>4020</v>
      </c>
    </row>
    <row r="22" spans="2:5" ht="13.5" thickBot="1">
      <c r="B22" s="36" t="s">
        <v>94</v>
      </c>
      <c r="C22" s="133">
        <v>0</v>
      </c>
      <c r="D22" s="133">
        <v>0</v>
      </c>
      <c r="E22" s="37" t="s">
        <v>112</v>
      </c>
    </row>
    <row r="23" spans="2:13" ht="12.75">
      <c r="B23" s="36" t="s">
        <v>95</v>
      </c>
      <c r="C23" s="133">
        <v>0</v>
      </c>
      <c r="D23" s="133">
        <v>0</v>
      </c>
      <c r="E23" s="37" t="s">
        <v>111</v>
      </c>
      <c r="K23" s="41" t="s">
        <v>106</v>
      </c>
      <c r="L23" s="43">
        <v>11604</v>
      </c>
      <c r="M23" s="44">
        <v>11604</v>
      </c>
    </row>
    <row r="24" spans="3:13" ht="13.5" thickBot="1">
      <c r="C24" s="51"/>
      <c r="D24" s="51"/>
      <c r="E24" s="37"/>
      <c r="K24" s="42" t="s">
        <v>107</v>
      </c>
      <c r="L24" s="47">
        <v>21360</v>
      </c>
      <c r="M24" s="48">
        <v>21360</v>
      </c>
    </row>
    <row r="25" spans="2:13" ht="13.5" thickBot="1">
      <c r="B25" s="39" t="s">
        <v>101</v>
      </c>
      <c r="C25" s="132">
        <v>0</v>
      </c>
      <c r="D25" s="132">
        <v>0</v>
      </c>
      <c r="E25" s="37" t="s">
        <v>110</v>
      </c>
      <c r="K25" s="40" t="s">
        <v>716</v>
      </c>
      <c r="L25" s="53">
        <v>52200</v>
      </c>
      <c r="M25" s="52">
        <v>52200</v>
      </c>
    </row>
    <row r="26" ht="12.75">
      <c r="E26" s="37"/>
    </row>
    <row r="27" ht="12.75">
      <c r="E27" s="37"/>
    </row>
    <row r="28" ht="12.75">
      <c r="E28" s="37"/>
    </row>
    <row r="29" ht="12.75">
      <c r="E29" s="37"/>
    </row>
    <row r="30" ht="12.75">
      <c r="E30" s="37"/>
    </row>
    <row r="31" ht="12.75">
      <c r="E31" s="37"/>
    </row>
    <row r="32" ht="12.75">
      <c r="E32" s="37"/>
    </row>
  </sheetData>
  <sheetProtection/>
  <dataValidations count="1">
    <dataValidation type="list" allowBlank="1" showInputMessage="1" showErrorMessage="1" sqref="B14:B17">
      <formula1>$K$14:$K$21</formula1>
    </dataValidation>
  </dataValidation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54"/>
  <sheetViews>
    <sheetView workbookViewId="0" topLeftCell="A1">
      <selection activeCell="Q8" sqref="Q8"/>
    </sheetView>
  </sheetViews>
  <sheetFormatPr defaultColWidth="9.140625" defaultRowHeight="12.75"/>
  <cols>
    <col min="1" max="1" width="9.8515625" style="284" customWidth="1"/>
    <col min="2" max="2" width="7.421875" style="284" customWidth="1"/>
    <col min="3" max="6" width="9.140625" style="284" customWidth="1"/>
    <col min="7" max="7" width="8.8515625" style="284" customWidth="1"/>
    <col min="8" max="8" width="8.7109375" style="284" customWidth="1"/>
    <col min="9" max="85" width="9.140625" style="284" customWidth="1"/>
    <col min="86" max="184" width="9.140625" style="284" hidden="1" customWidth="1"/>
    <col min="185" max="185" width="9.8515625" style="284" hidden="1" customWidth="1"/>
    <col min="186" max="198" width="9.140625" style="284" hidden="1" customWidth="1"/>
    <col min="199" max="212" width="0" style="284" hidden="1" customWidth="1"/>
    <col min="213" max="16384" width="9.140625" style="284" customWidth="1"/>
  </cols>
  <sheetData>
    <row r="1" spans="2:7" ht="12.75">
      <c r="B1" s="282">
        <v>7122</v>
      </c>
      <c r="C1" s="282">
        <v>7123</v>
      </c>
      <c r="D1" s="282">
        <v>7124</v>
      </c>
      <c r="E1" s="282">
        <v>7125</v>
      </c>
      <c r="F1" s="282">
        <v>7134</v>
      </c>
      <c r="G1" s="282">
        <v>9313</v>
      </c>
    </row>
    <row r="2" spans="2:212" ht="12.75">
      <c r="B2" s="282" t="s">
        <v>197</v>
      </c>
      <c r="C2" s="282" t="s">
        <v>198</v>
      </c>
      <c r="D2" s="282" t="s">
        <v>199</v>
      </c>
      <c r="E2" s="282" t="s">
        <v>200</v>
      </c>
      <c r="F2" s="282" t="s">
        <v>750</v>
      </c>
      <c r="G2" s="282" t="s">
        <v>201</v>
      </c>
      <c r="H2" s="282" t="s">
        <v>202</v>
      </c>
      <c r="I2" s="282" t="s">
        <v>203</v>
      </c>
      <c r="J2" s="282" t="s">
        <v>204</v>
      </c>
      <c r="K2" s="282" t="s">
        <v>205</v>
      </c>
      <c r="L2" s="282" t="s">
        <v>751</v>
      </c>
      <c r="M2" s="282" t="s">
        <v>206</v>
      </c>
      <c r="N2" s="282" t="s">
        <v>253</v>
      </c>
      <c r="O2" s="282" t="s">
        <v>254</v>
      </c>
      <c r="P2" s="282" t="s">
        <v>255</v>
      </c>
      <c r="Q2" s="282" t="s">
        <v>256</v>
      </c>
      <c r="R2" s="282" t="s">
        <v>752</v>
      </c>
      <c r="S2" s="282" t="s">
        <v>257</v>
      </c>
      <c r="T2" s="282" t="s">
        <v>216</v>
      </c>
      <c r="U2" s="282" t="s">
        <v>217</v>
      </c>
      <c r="V2" s="282" t="s">
        <v>218</v>
      </c>
      <c r="W2" s="282" t="s">
        <v>219</v>
      </c>
      <c r="X2" s="282" t="s">
        <v>753</v>
      </c>
      <c r="Y2" s="282" t="s">
        <v>220</v>
      </c>
      <c r="Z2" s="282" t="s">
        <v>221</v>
      </c>
      <c r="AA2" s="282" t="s">
        <v>222</v>
      </c>
      <c r="AB2" s="282" t="s">
        <v>223</v>
      </c>
      <c r="AC2" s="282" t="s">
        <v>224</v>
      </c>
      <c r="AD2" s="282" t="s">
        <v>754</v>
      </c>
      <c r="AE2" s="282" t="s">
        <v>225</v>
      </c>
      <c r="AF2" s="282" t="s">
        <v>226</v>
      </c>
      <c r="AG2" s="282" t="s">
        <v>227</v>
      </c>
      <c r="AH2" s="282" t="s">
        <v>228</v>
      </c>
      <c r="AI2" s="282" t="s">
        <v>229</v>
      </c>
      <c r="AJ2" s="282" t="s">
        <v>755</v>
      </c>
      <c r="AK2" s="282" t="s">
        <v>230</v>
      </c>
      <c r="AL2" s="282" t="s">
        <v>231</v>
      </c>
      <c r="AM2" s="282" t="s">
        <v>232</v>
      </c>
      <c r="AN2" s="282" t="s">
        <v>233</v>
      </c>
      <c r="AO2" s="282" t="s">
        <v>234</v>
      </c>
      <c r="AP2" s="282" t="s">
        <v>756</v>
      </c>
      <c r="AQ2" s="282" t="s">
        <v>235</v>
      </c>
      <c r="AR2" s="282" t="s">
        <v>236</v>
      </c>
      <c r="AS2" s="282" t="s">
        <v>237</v>
      </c>
      <c r="AT2" s="282" t="s">
        <v>238</v>
      </c>
      <c r="AU2" s="282" t="s">
        <v>239</v>
      </c>
      <c r="AV2" s="282" t="s">
        <v>757</v>
      </c>
      <c r="AW2" s="282" t="s">
        <v>240</v>
      </c>
      <c r="AX2" s="282" t="s">
        <v>241</v>
      </c>
      <c r="AY2" s="282" t="s">
        <v>242</v>
      </c>
      <c r="AZ2" s="282" t="s">
        <v>243</v>
      </c>
      <c r="BA2" s="282" t="s">
        <v>244</v>
      </c>
      <c r="BB2" s="282" t="s">
        <v>758</v>
      </c>
      <c r="BC2" s="282" t="s">
        <v>245</v>
      </c>
      <c r="BD2" s="282" t="s">
        <v>246</v>
      </c>
      <c r="BE2" s="282" t="s">
        <v>247</v>
      </c>
      <c r="BF2" s="282" t="s">
        <v>248</v>
      </c>
      <c r="BG2" s="282" t="s">
        <v>249</v>
      </c>
      <c r="BH2" s="282" t="s">
        <v>759</v>
      </c>
      <c r="BI2" s="282" t="s">
        <v>250</v>
      </c>
      <c r="BJ2" s="282" t="s">
        <v>258</v>
      </c>
      <c r="BK2" s="282" t="s">
        <v>259</v>
      </c>
      <c r="BL2" s="282" t="s">
        <v>260</v>
      </c>
      <c r="BM2" s="282" t="s">
        <v>261</v>
      </c>
      <c r="BN2" s="282" t="s">
        <v>760</v>
      </c>
      <c r="BO2" s="282" t="s">
        <v>262</v>
      </c>
      <c r="BP2" s="282" t="s">
        <v>263</v>
      </c>
      <c r="BQ2" s="282" t="s">
        <v>264</v>
      </c>
      <c r="BR2" s="282" t="s">
        <v>265</v>
      </c>
      <c r="BS2" s="282" t="s">
        <v>266</v>
      </c>
      <c r="BT2" s="282" t="s">
        <v>761</v>
      </c>
      <c r="BU2" s="282" t="s">
        <v>267</v>
      </c>
      <c r="BV2" s="282" t="s">
        <v>268</v>
      </c>
      <c r="BW2" s="282" t="s">
        <v>269</v>
      </c>
      <c r="BX2" s="282" t="s">
        <v>270</v>
      </c>
      <c r="BY2" s="282" t="s">
        <v>271</v>
      </c>
      <c r="BZ2" s="282" t="s">
        <v>762</v>
      </c>
      <c r="CA2" s="282" t="s">
        <v>272</v>
      </c>
      <c r="CB2" s="282" t="s">
        <v>273</v>
      </c>
      <c r="CC2" s="282" t="s">
        <v>274</v>
      </c>
      <c r="CD2" s="282" t="s">
        <v>275</v>
      </c>
      <c r="CE2" s="282" t="s">
        <v>276</v>
      </c>
      <c r="CF2" s="282" t="s">
        <v>763</v>
      </c>
      <c r="CG2" s="282" t="s">
        <v>277</v>
      </c>
      <c r="CH2" s="282" t="s">
        <v>208</v>
      </c>
      <c r="CI2" s="282" t="s">
        <v>209</v>
      </c>
      <c r="CJ2" s="282" t="s">
        <v>210</v>
      </c>
      <c r="CK2" s="282" t="s">
        <v>211</v>
      </c>
      <c r="CL2" s="282" t="s">
        <v>212</v>
      </c>
      <c r="CM2" s="282" t="s">
        <v>213</v>
      </c>
      <c r="CN2" s="282" t="s">
        <v>214</v>
      </c>
      <c r="CO2" s="282" t="s">
        <v>284</v>
      </c>
      <c r="CP2" s="282" t="s">
        <v>285</v>
      </c>
      <c r="CQ2" s="282" t="s">
        <v>286</v>
      </c>
      <c r="CR2" s="282" t="s">
        <v>287</v>
      </c>
      <c r="CS2" s="282" t="s">
        <v>288</v>
      </c>
      <c r="CT2" s="282" t="s">
        <v>289</v>
      </c>
      <c r="CU2" s="282" t="s">
        <v>290</v>
      </c>
      <c r="CV2" s="282" t="s">
        <v>291</v>
      </c>
      <c r="CW2" s="282" t="s">
        <v>292</v>
      </c>
      <c r="CX2" s="282" t="s">
        <v>293</v>
      </c>
      <c r="CY2" s="282" t="s">
        <v>294</v>
      </c>
      <c r="CZ2" s="282" t="s">
        <v>295</v>
      </c>
      <c r="DA2" s="282" t="s">
        <v>296</v>
      </c>
      <c r="DB2" s="282" t="s">
        <v>297</v>
      </c>
      <c r="DC2" s="282" t="s">
        <v>298</v>
      </c>
      <c r="DD2" s="282" t="s">
        <v>299</v>
      </c>
      <c r="DE2" s="282" t="s">
        <v>300</v>
      </c>
      <c r="DF2" s="282" t="s">
        <v>301</v>
      </c>
      <c r="DG2" s="282" t="s">
        <v>302</v>
      </c>
      <c r="DH2" s="282" t="s">
        <v>303</v>
      </c>
      <c r="DI2" s="282" t="s">
        <v>304</v>
      </c>
      <c r="DJ2" s="282" t="s">
        <v>305</v>
      </c>
      <c r="DK2" s="282" t="s">
        <v>306</v>
      </c>
      <c r="DL2" s="282" t="s">
        <v>307</v>
      </c>
      <c r="DM2" s="282" t="s">
        <v>308</v>
      </c>
      <c r="DN2" s="282" t="s">
        <v>309</v>
      </c>
      <c r="DO2" s="282" t="s">
        <v>310</v>
      </c>
      <c r="DP2" s="282" t="s">
        <v>311</v>
      </c>
      <c r="DQ2" s="282" t="s">
        <v>312</v>
      </c>
      <c r="DR2" s="282" t="s">
        <v>313</v>
      </c>
      <c r="DS2" s="282" t="s">
        <v>314</v>
      </c>
      <c r="DT2" s="282" t="s">
        <v>315</v>
      </c>
      <c r="DU2" s="282" t="s">
        <v>316</v>
      </c>
      <c r="DV2" s="282" t="s">
        <v>317</v>
      </c>
      <c r="DW2" s="282" t="s">
        <v>318</v>
      </c>
      <c r="DX2" s="282" t="s">
        <v>319</v>
      </c>
      <c r="DY2" s="282" t="s">
        <v>320</v>
      </c>
      <c r="DZ2" s="282" t="s">
        <v>321</v>
      </c>
      <c r="EA2" s="282" t="s">
        <v>322</v>
      </c>
      <c r="EB2" s="282" t="s">
        <v>323</v>
      </c>
      <c r="EC2" s="282" t="s">
        <v>324</v>
      </c>
      <c r="ED2" s="282" t="s">
        <v>325</v>
      </c>
      <c r="EE2" s="282" t="s">
        <v>326</v>
      </c>
      <c r="EF2" s="282" t="s">
        <v>327</v>
      </c>
      <c r="EG2" s="282" t="s">
        <v>328</v>
      </c>
      <c r="EH2" s="282" t="s">
        <v>329</v>
      </c>
      <c r="EI2" s="282" t="s">
        <v>330</v>
      </c>
      <c r="EJ2" s="282" t="s">
        <v>331</v>
      </c>
      <c r="EK2" s="282" t="s">
        <v>332</v>
      </c>
      <c r="EL2" s="282" t="s">
        <v>333</v>
      </c>
      <c r="EM2" s="282" t="s">
        <v>334</v>
      </c>
      <c r="EN2" s="282" t="s">
        <v>335</v>
      </c>
      <c r="EO2" s="282" t="s">
        <v>336</v>
      </c>
      <c r="EP2" s="282" t="s">
        <v>337</v>
      </c>
      <c r="EQ2" s="282" t="s">
        <v>338</v>
      </c>
      <c r="ER2" s="282" t="s">
        <v>339</v>
      </c>
      <c r="ES2" s="282" t="s">
        <v>340</v>
      </c>
      <c r="ET2" s="282" t="s">
        <v>341</v>
      </c>
      <c r="EU2" s="282" t="s">
        <v>342</v>
      </c>
      <c r="EV2" s="282" t="s">
        <v>343</v>
      </c>
      <c r="EW2" s="282" t="s">
        <v>344</v>
      </c>
      <c r="EX2" s="282" t="s">
        <v>345</v>
      </c>
      <c r="EY2" s="282" t="s">
        <v>346</v>
      </c>
      <c r="EZ2" s="282" t="s">
        <v>347</v>
      </c>
      <c r="FA2" s="282" t="s">
        <v>348</v>
      </c>
      <c r="FB2" s="282" t="s">
        <v>349</v>
      </c>
      <c r="FC2" s="282" t="s">
        <v>350</v>
      </c>
      <c r="FD2" s="282" t="s">
        <v>351</v>
      </c>
      <c r="FE2" s="282" t="s">
        <v>352</v>
      </c>
      <c r="FF2" s="282" t="s">
        <v>353</v>
      </c>
      <c r="FG2" s="282" t="s">
        <v>354</v>
      </c>
      <c r="FH2" s="282" t="s">
        <v>355</v>
      </c>
      <c r="FI2" s="282" t="s">
        <v>356</v>
      </c>
      <c r="FJ2" s="282" t="s">
        <v>357</v>
      </c>
      <c r="FK2" s="282" t="s">
        <v>358</v>
      </c>
      <c r="FL2" s="282" t="s">
        <v>359</v>
      </c>
      <c r="FM2" s="282" t="s">
        <v>360</v>
      </c>
      <c r="FN2" s="282" t="s">
        <v>361</v>
      </c>
      <c r="FO2" s="282" t="s">
        <v>362</v>
      </c>
      <c r="FP2" s="282" t="s">
        <v>363</v>
      </c>
      <c r="FQ2" s="282" t="s">
        <v>364</v>
      </c>
      <c r="FR2" s="282" t="s">
        <v>365</v>
      </c>
      <c r="FS2" s="282" t="s">
        <v>366</v>
      </c>
      <c r="FT2" s="282" t="s">
        <v>367</v>
      </c>
      <c r="FU2" s="282" t="s">
        <v>368</v>
      </c>
      <c r="FV2" s="282" t="s">
        <v>369</v>
      </c>
      <c r="FW2" s="282" t="s">
        <v>370</v>
      </c>
      <c r="FX2" s="282" t="s">
        <v>371</v>
      </c>
      <c r="FY2" s="282" t="s">
        <v>372</v>
      </c>
      <c r="FZ2" s="282" t="s">
        <v>373</v>
      </c>
      <c r="GA2" s="282" t="s">
        <v>374</v>
      </c>
      <c r="GB2" s="282" t="s">
        <v>375</v>
      </c>
      <c r="GC2" s="282" t="s">
        <v>376</v>
      </c>
      <c r="GD2" s="282" t="s">
        <v>377</v>
      </c>
      <c r="GE2" s="282" t="s">
        <v>378</v>
      </c>
      <c r="GF2" s="282" t="s">
        <v>379</v>
      </c>
      <c r="GG2" s="282" t="s">
        <v>380</v>
      </c>
      <c r="GH2" s="282" t="s">
        <v>381</v>
      </c>
      <c r="GI2" s="282" t="s">
        <v>382</v>
      </c>
      <c r="GJ2" s="282" t="s">
        <v>383</v>
      </c>
      <c r="GK2" s="282" t="s">
        <v>384</v>
      </c>
      <c r="GL2" s="282" t="s">
        <v>385</v>
      </c>
      <c r="GM2" s="282" t="s">
        <v>386</v>
      </c>
      <c r="GN2" s="282" t="s">
        <v>387</v>
      </c>
      <c r="GO2" s="282" t="s">
        <v>388</v>
      </c>
      <c r="GP2" s="285" t="s">
        <v>280</v>
      </c>
      <c r="GQ2" s="282" t="s">
        <v>396</v>
      </c>
      <c r="GR2" s="282" t="s">
        <v>397</v>
      </c>
      <c r="GS2" s="282" t="s">
        <v>398</v>
      </c>
      <c r="GT2" s="282" t="s">
        <v>399</v>
      </c>
      <c r="GU2" s="282" t="s">
        <v>764</v>
      </c>
      <c r="GV2" s="282" t="s">
        <v>400</v>
      </c>
      <c r="GW2" s="282" t="s">
        <v>389</v>
      </c>
      <c r="GX2" s="282" t="s">
        <v>390</v>
      </c>
      <c r="GY2" s="282" t="s">
        <v>391</v>
      </c>
      <c r="GZ2" s="282" t="s">
        <v>392</v>
      </c>
      <c r="HA2" s="282" t="s">
        <v>393</v>
      </c>
      <c r="HB2" s="282" t="s">
        <v>394</v>
      </c>
      <c r="HC2" s="282" t="s">
        <v>395</v>
      </c>
      <c r="HD2" s="282" t="s">
        <v>280</v>
      </c>
    </row>
    <row r="3" spans="1:212" ht="12.75">
      <c r="A3" s="285" t="s">
        <v>120</v>
      </c>
      <c r="B3" s="282">
        <v>0</v>
      </c>
      <c r="C3" s="282">
        <v>0</v>
      </c>
      <c r="D3" s="282">
        <v>0</v>
      </c>
      <c r="E3" s="282">
        <v>0</v>
      </c>
      <c r="F3" s="282">
        <v>0</v>
      </c>
      <c r="G3" s="282">
        <v>0</v>
      </c>
      <c r="H3" s="282">
        <v>0</v>
      </c>
      <c r="I3" s="282">
        <v>0</v>
      </c>
      <c r="J3" s="282">
        <v>0</v>
      </c>
      <c r="K3" s="282">
        <v>0</v>
      </c>
      <c r="L3" s="282">
        <v>0</v>
      </c>
      <c r="M3" s="282">
        <v>0</v>
      </c>
      <c r="N3" s="282">
        <v>0</v>
      </c>
      <c r="O3" s="282">
        <v>0</v>
      </c>
      <c r="P3" s="282">
        <v>0</v>
      </c>
      <c r="Q3" s="282">
        <v>0</v>
      </c>
      <c r="R3" s="282">
        <v>0</v>
      </c>
      <c r="S3" s="282">
        <v>0</v>
      </c>
      <c r="T3" s="282">
        <v>0</v>
      </c>
      <c r="U3" s="282">
        <v>0</v>
      </c>
      <c r="V3" s="282">
        <v>0</v>
      </c>
      <c r="W3" s="282">
        <v>0</v>
      </c>
      <c r="X3" s="282">
        <v>0</v>
      </c>
      <c r="Y3" s="282">
        <v>0</v>
      </c>
      <c r="Z3" s="282">
        <v>0</v>
      </c>
      <c r="AA3" s="282">
        <v>0</v>
      </c>
      <c r="AB3" s="282">
        <v>0</v>
      </c>
      <c r="AC3" s="282">
        <v>0</v>
      </c>
      <c r="AD3" s="282">
        <v>0</v>
      </c>
      <c r="AE3" s="282">
        <v>0</v>
      </c>
      <c r="AF3" s="282">
        <v>0</v>
      </c>
      <c r="AG3" s="282">
        <v>0</v>
      </c>
      <c r="AH3" s="282">
        <v>0</v>
      </c>
      <c r="AI3" s="282">
        <v>0</v>
      </c>
      <c r="AJ3" s="282">
        <v>0</v>
      </c>
      <c r="AK3" s="282">
        <v>0</v>
      </c>
      <c r="AL3" s="282">
        <v>0</v>
      </c>
      <c r="AM3" s="282">
        <v>0</v>
      </c>
      <c r="AN3" s="282">
        <v>0</v>
      </c>
      <c r="AO3" s="282">
        <v>0</v>
      </c>
      <c r="AP3" s="282">
        <v>0</v>
      </c>
      <c r="AQ3" s="282">
        <v>0</v>
      </c>
      <c r="AR3" s="282">
        <v>0</v>
      </c>
      <c r="AS3" s="282">
        <v>0</v>
      </c>
      <c r="AT3" s="282">
        <v>0</v>
      </c>
      <c r="AU3" s="282">
        <v>0</v>
      </c>
      <c r="AV3" s="282">
        <v>0</v>
      </c>
      <c r="AW3" s="282">
        <v>0</v>
      </c>
      <c r="AX3" s="282">
        <v>0</v>
      </c>
      <c r="AY3" s="282">
        <v>0</v>
      </c>
      <c r="AZ3" s="282">
        <v>0</v>
      </c>
      <c r="BA3" s="282">
        <v>0</v>
      </c>
      <c r="BB3" s="282">
        <v>0</v>
      </c>
      <c r="BC3" s="282">
        <v>0</v>
      </c>
      <c r="BD3" s="282">
        <v>0</v>
      </c>
      <c r="BE3" s="282">
        <v>0</v>
      </c>
      <c r="BF3" s="282">
        <v>0</v>
      </c>
      <c r="BG3" s="282">
        <v>0</v>
      </c>
      <c r="BH3" s="282">
        <v>0</v>
      </c>
      <c r="BI3" s="282">
        <v>0</v>
      </c>
      <c r="BJ3" s="282">
        <v>0</v>
      </c>
      <c r="BK3" s="282">
        <v>0</v>
      </c>
      <c r="BL3" s="282">
        <v>0</v>
      </c>
      <c r="BM3" s="282">
        <v>0</v>
      </c>
      <c r="BN3" s="282">
        <v>0</v>
      </c>
      <c r="BO3" s="282">
        <v>0</v>
      </c>
      <c r="BP3" s="282">
        <v>0</v>
      </c>
      <c r="BQ3" s="282">
        <v>0</v>
      </c>
      <c r="BR3" s="282">
        <v>0</v>
      </c>
      <c r="BS3" s="282">
        <v>0</v>
      </c>
      <c r="BT3" s="282">
        <v>0</v>
      </c>
      <c r="BU3" s="282">
        <v>0</v>
      </c>
      <c r="BV3" s="282">
        <v>0</v>
      </c>
      <c r="BW3" s="282">
        <v>0</v>
      </c>
      <c r="BX3" s="282">
        <v>0</v>
      </c>
      <c r="BY3" s="282">
        <v>0</v>
      </c>
      <c r="BZ3" s="282">
        <v>0</v>
      </c>
      <c r="CA3" s="282">
        <v>0</v>
      </c>
      <c r="CB3" s="282">
        <v>0</v>
      </c>
      <c r="CC3" s="282">
        <v>0</v>
      </c>
      <c r="CD3" s="282">
        <v>0</v>
      </c>
      <c r="CE3" s="282">
        <v>0</v>
      </c>
      <c r="CF3" s="282">
        <v>0</v>
      </c>
      <c r="CG3" s="282">
        <v>0</v>
      </c>
      <c r="CH3" s="282">
        <v>0</v>
      </c>
      <c r="CI3" s="282">
        <v>0</v>
      </c>
      <c r="CJ3" s="282">
        <v>0</v>
      </c>
      <c r="CK3" s="282">
        <v>0</v>
      </c>
      <c r="CL3" s="282">
        <v>0</v>
      </c>
      <c r="CM3" s="282">
        <v>0</v>
      </c>
      <c r="CN3" s="282">
        <v>0</v>
      </c>
      <c r="CO3" s="282">
        <v>0</v>
      </c>
      <c r="CP3" s="282">
        <v>0</v>
      </c>
      <c r="CQ3" s="282">
        <v>0</v>
      </c>
      <c r="CR3" s="282">
        <v>0</v>
      </c>
      <c r="CS3" s="282">
        <v>0</v>
      </c>
      <c r="CT3" s="282">
        <v>0</v>
      </c>
      <c r="CU3" s="282">
        <v>0</v>
      </c>
      <c r="CV3" s="282">
        <v>0</v>
      </c>
      <c r="CW3" s="282">
        <v>0</v>
      </c>
      <c r="CX3" s="282">
        <v>0</v>
      </c>
      <c r="CY3" s="282">
        <v>0</v>
      </c>
      <c r="CZ3" s="282">
        <v>0</v>
      </c>
      <c r="DA3" s="282">
        <v>0</v>
      </c>
      <c r="DB3" s="282">
        <v>0</v>
      </c>
      <c r="DC3" s="282">
        <v>0</v>
      </c>
      <c r="DD3" s="282">
        <v>0</v>
      </c>
      <c r="DE3" s="282">
        <v>0</v>
      </c>
      <c r="DF3" s="282">
        <v>0</v>
      </c>
      <c r="DG3" s="282">
        <v>0</v>
      </c>
      <c r="DH3" s="282">
        <v>0</v>
      </c>
      <c r="DI3" s="282">
        <v>0</v>
      </c>
      <c r="DJ3" s="282">
        <v>0</v>
      </c>
      <c r="DK3" s="282">
        <v>0</v>
      </c>
      <c r="DL3" s="282">
        <v>0</v>
      </c>
      <c r="DM3" s="282">
        <v>0</v>
      </c>
      <c r="DN3" s="282">
        <v>0</v>
      </c>
      <c r="DO3" s="282">
        <v>0</v>
      </c>
      <c r="DP3" s="282">
        <v>0</v>
      </c>
      <c r="DQ3" s="282">
        <v>0</v>
      </c>
      <c r="DR3" s="282">
        <v>0</v>
      </c>
      <c r="DS3" s="282">
        <v>0</v>
      </c>
      <c r="DT3" s="282">
        <v>0</v>
      </c>
      <c r="DU3" s="282">
        <v>0</v>
      </c>
      <c r="DV3" s="282">
        <v>0</v>
      </c>
      <c r="DW3" s="282">
        <v>0</v>
      </c>
      <c r="DX3" s="282">
        <v>0</v>
      </c>
      <c r="DY3" s="282">
        <v>0</v>
      </c>
      <c r="DZ3" s="282">
        <v>0</v>
      </c>
      <c r="EA3" s="282">
        <v>0</v>
      </c>
      <c r="EB3" s="282">
        <v>0</v>
      </c>
      <c r="EC3" s="282">
        <v>0</v>
      </c>
      <c r="ED3" s="282">
        <v>0</v>
      </c>
      <c r="EE3" s="282">
        <v>0</v>
      </c>
      <c r="EF3" s="282">
        <v>0</v>
      </c>
      <c r="EG3" s="282">
        <v>0</v>
      </c>
      <c r="EH3" s="282">
        <v>0</v>
      </c>
      <c r="EI3" s="282">
        <v>0</v>
      </c>
      <c r="EJ3" s="282">
        <v>0</v>
      </c>
      <c r="EK3" s="282">
        <v>0</v>
      </c>
      <c r="EL3" s="282">
        <v>0</v>
      </c>
      <c r="EM3" s="282">
        <v>0</v>
      </c>
      <c r="EN3" s="282">
        <v>0</v>
      </c>
      <c r="EO3" s="282">
        <v>0</v>
      </c>
      <c r="EP3" s="282">
        <v>0</v>
      </c>
      <c r="EQ3" s="282">
        <v>0</v>
      </c>
      <c r="ER3" s="282">
        <v>0</v>
      </c>
      <c r="ES3" s="282">
        <v>0</v>
      </c>
      <c r="ET3" s="282">
        <v>0</v>
      </c>
      <c r="EU3" s="282">
        <v>0</v>
      </c>
      <c r="EV3" s="282">
        <v>0</v>
      </c>
      <c r="EW3" s="282">
        <v>0</v>
      </c>
      <c r="EX3" s="282">
        <v>0</v>
      </c>
      <c r="EY3" s="282">
        <v>0</v>
      </c>
      <c r="EZ3" s="282">
        <v>0</v>
      </c>
      <c r="FA3" s="282">
        <v>0</v>
      </c>
      <c r="FB3" s="282">
        <v>0</v>
      </c>
      <c r="FC3" s="282">
        <v>0</v>
      </c>
      <c r="FD3" s="282">
        <v>0</v>
      </c>
      <c r="FE3" s="282">
        <v>0</v>
      </c>
      <c r="FF3" s="282">
        <v>0</v>
      </c>
      <c r="FG3" s="282">
        <v>0</v>
      </c>
      <c r="FH3" s="282">
        <v>0</v>
      </c>
      <c r="FI3" s="282">
        <v>0</v>
      </c>
      <c r="FJ3" s="282">
        <v>0</v>
      </c>
      <c r="FK3" s="282">
        <v>0</v>
      </c>
      <c r="FL3" s="282">
        <v>0</v>
      </c>
      <c r="FM3" s="282">
        <v>0</v>
      </c>
      <c r="FN3" s="282">
        <v>0</v>
      </c>
      <c r="FO3" s="282">
        <v>0</v>
      </c>
      <c r="FP3" s="282">
        <v>0</v>
      </c>
      <c r="FQ3" s="282">
        <v>0</v>
      </c>
      <c r="FR3" s="282">
        <v>0</v>
      </c>
      <c r="FS3" s="282">
        <v>0</v>
      </c>
      <c r="FT3" s="282">
        <v>0</v>
      </c>
      <c r="FU3" s="282">
        <v>0</v>
      </c>
      <c r="FV3" s="282">
        <v>0</v>
      </c>
      <c r="FW3" s="282">
        <v>0</v>
      </c>
      <c r="FX3" s="282">
        <v>0</v>
      </c>
      <c r="FY3" s="282">
        <v>0</v>
      </c>
      <c r="FZ3" s="282">
        <v>0</v>
      </c>
      <c r="GA3" s="282">
        <v>0</v>
      </c>
      <c r="GB3" s="282">
        <v>0</v>
      </c>
      <c r="GC3" s="282">
        <v>0</v>
      </c>
      <c r="GD3" s="282">
        <v>0</v>
      </c>
      <c r="GE3" s="282">
        <v>0</v>
      </c>
      <c r="GF3" s="282">
        <v>0</v>
      </c>
      <c r="GG3" s="282">
        <v>0</v>
      </c>
      <c r="GH3" s="282">
        <v>0</v>
      </c>
      <c r="GI3" s="282">
        <v>0</v>
      </c>
      <c r="GJ3" s="282">
        <v>0</v>
      </c>
      <c r="GK3" s="282">
        <v>0</v>
      </c>
      <c r="GL3" s="282">
        <v>0</v>
      </c>
      <c r="GM3" s="282">
        <v>0</v>
      </c>
      <c r="GN3" s="282">
        <v>0</v>
      </c>
      <c r="GO3" s="282">
        <v>0</v>
      </c>
      <c r="GP3" s="285">
        <v>0</v>
      </c>
      <c r="GQ3" s="282">
        <v>0</v>
      </c>
      <c r="GR3" s="282">
        <v>0</v>
      </c>
      <c r="GS3" s="282">
        <v>0</v>
      </c>
      <c r="GT3" s="282">
        <v>0</v>
      </c>
      <c r="GU3" s="282">
        <v>0</v>
      </c>
      <c r="GV3" s="282">
        <v>0</v>
      </c>
      <c r="GW3" s="283">
        <f>'Akordní úkolová mzda'!$L$16</f>
        <v>0</v>
      </c>
      <c r="GX3" s="283">
        <f>'Akordní úkolová mzda'!$L$17</f>
        <v>0</v>
      </c>
      <c r="GY3" s="283">
        <f>'Akordní úkolová mzda'!$L$18</f>
        <v>0</v>
      </c>
      <c r="GZ3" s="283">
        <f>'Akordní úkolová mzda'!$L$19</f>
        <v>0</v>
      </c>
      <c r="HA3" s="283">
        <f>'Akordní úkolová mzda'!$L$20</f>
        <v>0</v>
      </c>
      <c r="HB3" s="283">
        <f>'Akordní úkolová mzda'!$L$21</f>
        <v>0</v>
      </c>
      <c r="HC3" s="283">
        <f>'Akordní úkolová mzda'!$L$22</f>
        <v>0</v>
      </c>
      <c r="HD3" s="283">
        <v>0</v>
      </c>
    </row>
    <row r="4" spans="1:212" ht="12.75">
      <c r="A4" s="286" t="s">
        <v>135</v>
      </c>
      <c r="B4" s="283">
        <v>102.38</v>
      </c>
      <c r="C4" s="283">
        <v>104.87</v>
      </c>
      <c r="D4" s="283">
        <v>100.82</v>
      </c>
      <c r="E4" s="283">
        <v>109.66</v>
      </c>
      <c r="F4" s="282">
        <v>102.16</v>
      </c>
      <c r="G4" s="283">
        <v>102.81</v>
      </c>
      <c r="H4" s="283">
        <v>86.76</v>
      </c>
      <c r="I4" s="283">
        <v>102.98</v>
      </c>
      <c r="J4" s="283">
        <v>89.12</v>
      </c>
      <c r="K4" s="283">
        <v>109.93</v>
      </c>
      <c r="L4" s="282" t="s">
        <v>15</v>
      </c>
      <c r="M4" s="283">
        <v>93.84</v>
      </c>
      <c r="N4" s="282">
        <v>78.31</v>
      </c>
      <c r="O4" s="282" t="s">
        <v>15</v>
      </c>
      <c r="P4" s="282">
        <v>75.08</v>
      </c>
      <c r="Q4" s="282">
        <v>79.3</v>
      </c>
      <c r="R4" s="282" t="s">
        <v>15</v>
      </c>
      <c r="S4" s="282">
        <v>69.76</v>
      </c>
      <c r="T4" s="282">
        <v>79.43</v>
      </c>
      <c r="U4" s="282" t="s">
        <v>15</v>
      </c>
      <c r="V4" s="282">
        <v>84.01</v>
      </c>
      <c r="W4" s="282" t="s">
        <v>15</v>
      </c>
      <c r="X4" s="282" t="s">
        <v>15</v>
      </c>
      <c r="Y4" s="282" t="s">
        <v>15</v>
      </c>
      <c r="Z4" s="282">
        <v>77.73</v>
      </c>
      <c r="AA4" s="282">
        <v>76.31</v>
      </c>
      <c r="AB4" s="282">
        <v>92.54</v>
      </c>
      <c r="AC4" s="282" t="s">
        <v>15</v>
      </c>
      <c r="AD4" s="282" t="s">
        <v>15</v>
      </c>
      <c r="AE4" s="282" t="s">
        <v>15</v>
      </c>
      <c r="AF4" s="282">
        <v>82.7</v>
      </c>
      <c r="AG4" s="282">
        <v>93.31</v>
      </c>
      <c r="AH4" s="282">
        <v>87.92</v>
      </c>
      <c r="AI4" s="282" t="s">
        <v>15</v>
      </c>
      <c r="AJ4" s="282">
        <v>87.26</v>
      </c>
      <c r="AK4" s="282">
        <v>66.53</v>
      </c>
      <c r="AL4" s="282">
        <v>84.52</v>
      </c>
      <c r="AM4" s="282">
        <v>89.48</v>
      </c>
      <c r="AN4" s="282">
        <v>91.2</v>
      </c>
      <c r="AO4" s="282" t="s">
        <v>15</v>
      </c>
      <c r="AP4" s="282" t="s">
        <v>15</v>
      </c>
      <c r="AQ4" s="282" t="s">
        <v>15</v>
      </c>
      <c r="AR4" s="282">
        <v>79.71</v>
      </c>
      <c r="AS4" s="282">
        <v>111.23</v>
      </c>
      <c r="AT4" s="282">
        <v>88.38</v>
      </c>
      <c r="AU4" s="282">
        <v>82.17</v>
      </c>
      <c r="AV4" s="282" t="s">
        <v>15</v>
      </c>
      <c r="AW4" s="282" t="s">
        <v>15</v>
      </c>
      <c r="AX4" s="282">
        <v>77.79</v>
      </c>
      <c r="AY4" s="282">
        <v>79.72</v>
      </c>
      <c r="AZ4" s="282">
        <v>83.05</v>
      </c>
      <c r="BA4" s="282">
        <v>73.5</v>
      </c>
      <c r="BB4" s="282" t="s">
        <v>15</v>
      </c>
      <c r="BC4" s="282">
        <v>74.86</v>
      </c>
      <c r="BD4" s="282">
        <v>78.25</v>
      </c>
      <c r="BE4" s="282">
        <v>83.58</v>
      </c>
      <c r="BF4" s="282">
        <v>77.39</v>
      </c>
      <c r="BG4" s="282">
        <v>73.14</v>
      </c>
      <c r="BH4" s="282" t="s">
        <v>15</v>
      </c>
      <c r="BI4" s="282">
        <v>72.08</v>
      </c>
      <c r="BJ4" s="282">
        <v>81.33</v>
      </c>
      <c r="BK4" s="282">
        <v>74.92</v>
      </c>
      <c r="BL4" s="282">
        <v>86.26</v>
      </c>
      <c r="BM4" s="282">
        <v>60.43</v>
      </c>
      <c r="BN4" s="282" t="s">
        <v>15</v>
      </c>
      <c r="BO4" s="282" t="s">
        <v>15</v>
      </c>
      <c r="BP4" s="282">
        <v>86.11</v>
      </c>
      <c r="BQ4" s="282">
        <v>96.37</v>
      </c>
      <c r="BR4" s="282">
        <v>90.11</v>
      </c>
      <c r="BS4" s="282" t="s">
        <v>15</v>
      </c>
      <c r="BT4" s="282" t="s">
        <v>15</v>
      </c>
      <c r="BU4" s="282">
        <v>74.74</v>
      </c>
      <c r="BV4" s="282">
        <v>82.98</v>
      </c>
      <c r="BW4" s="282">
        <v>88.16</v>
      </c>
      <c r="BX4" s="282">
        <v>87.44</v>
      </c>
      <c r="BY4" s="282">
        <v>102.59</v>
      </c>
      <c r="BZ4" s="282" t="s">
        <v>15</v>
      </c>
      <c r="CA4" s="282" t="s">
        <v>15</v>
      </c>
      <c r="CB4" s="282">
        <v>106.81</v>
      </c>
      <c r="CC4" s="282">
        <v>89.88</v>
      </c>
      <c r="CD4" s="282">
        <v>93.06</v>
      </c>
      <c r="CE4" s="282">
        <v>89.14</v>
      </c>
      <c r="CF4" s="282">
        <v>87.44</v>
      </c>
      <c r="CG4" s="282">
        <v>73.31</v>
      </c>
      <c r="CH4" s="283">
        <f>'Akordní úkolová mzda'!$L$16</f>
        <v>0</v>
      </c>
      <c r="CI4" s="283">
        <f>'Akordní úkolová mzda'!$L$17</f>
        <v>0</v>
      </c>
      <c r="CJ4" s="283">
        <f>'Akordní úkolová mzda'!$L$18</f>
        <v>0</v>
      </c>
      <c r="CK4" s="283">
        <f>'Akordní úkolová mzda'!$L$19</f>
        <v>0</v>
      </c>
      <c r="CL4" s="283">
        <f>'Akordní úkolová mzda'!$L$20</f>
        <v>0</v>
      </c>
      <c r="CM4" s="283">
        <f>'Akordní úkolová mzda'!$L$21</f>
        <v>0</v>
      </c>
      <c r="CN4" s="283">
        <f>'Akordní úkolová mzda'!$L$22</f>
        <v>0</v>
      </c>
      <c r="CO4" s="283">
        <v>0</v>
      </c>
      <c r="CP4" s="283">
        <f>'Akordní úkolová mzda'!$L$16</f>
        <v>0</v>
      </c>
      <c r="CQ4" s="283">
        <f>'Akordní úkolová mzda'!$L$17</f>
        <v>0</v>
      </c>
      <c r="CR4" s="283">
        <f>'Akordní úkolová mzda'!$L$18</f>
        <v>0</v>
      </c>
      <c r="CS4" s="283">
        <f>'Akordní úkolová mzda'!$L$19</f>
        <v>0</v>
      </c>
      <c r="CT4" s="283">
        <f>'Akordní úkolová mzda'!$L$20</f>
        <v>0</v>
      </c>
      <c r="CU4" s="283">
        <f>'Akordní úkolová mzda'!$L$21</f>
        <v>0</v>
      </c>
      <c r="CV4" s="283">
        <f>'Akordní úkolová mzda'!$L$22</f>
        <v>0</v>
      </c>
      <c r="CW4" s="283">
        <v>0</v>
      </c>
      <c r="CX4" s="283">
        <f>'Akordní úkolová mzda'!$L$16</f>
        <v>0</v>
      </c>
      <c r="CY4" s="283">
        <f>'Akordní úkolová mzda'!$L$17</f>
        <v>0</v>
      </c>
      <c r="CZ4" s="283">
        <f>'Akordní úkolová mzda'!$L$18</f>
        <v>0</v>
      </c>
      <c r="DA4" s="283">
        <f>'Akordní úkolová mzda'!$L$19</f>
        <v>0</v>
      </c>
      <c r="DB4" s="283">
        <f>'Akordní úkolová mzda'!$L$20</f>
        <v>0</v>
      </c>
      <c r="DC4" s="283">
        <f>'Akordní úkolová mzda'!$L$21</f>
        <v>0</v>
      </c>
      <c r="DD4" s="283">
        <f>'Akordní úkolová mzda'!$L$22</f>
        <v>0</v>
      </c>
      <c r="DE4" s="283">
        <v>0</v>
      </c>
      <c r="DF4" s="283">
        <f>'Akordní úkolová mzda'!$L$16</f>
        <v>0</v>
      </c>
      <c r="DG4" s="283">
        <f>'Akordní úkolová mzda'!$L$17</f>
        <v>0</v>
      </c>
      <c r="DH4" s="283">
        <f>'Akordní úkolová mzda'!$L$18</f>
        <v>0</v>
      </c>
      <c r="DI4" s="283">
        <f>'Akordní úkolová mzda'!$L$19</f>
        <v>0</v>
      </c>
      <c r="DJ4" s="283">
        <f>'Akordní úkolová mzda'!$L$20</f>
        <v>0</v>
      </c>
      <c r="DK4" s="283">
        <f>'Akordní úkolová mzda'!$L$21</f>
        <v>0</v>
      </c>
      <c r="DL4" s="283">
        <f>'Akordní úkolová mzda'!$L$22</f>
        <v>0</v>
      </c>
      <c r="DM4" s="283">
        <v>0</v>
      </c>
      <c r="DN4" s="283">
        <f>'Akordní úkolová mzda'!$L$16</f>
        <v>0</v>
      </c>
      <c r="DO4" s="283">
        <f>'Akordní úkolová mzda'!$L$17</f>
        <v>0</v>
      </c>
      <c r="DP4" s="283">
        <f>'Akordní úkolová mzda'!$L$18</f>
        <v>0</v>
      </c>
      <c r="DQ4" s="283">
        <f>'Akordní úkolová mzda'!$L$19</f>
        <v>0</v>
      </c>
      <c r="DR4" s="283">
        <f>'Akordní úkolová mzda'!$L$20</f>
        <v>0</v>
      </c>
      <c r="DS4" s="283">
        <f>'Akordní úkolová mzda'!$L$21</f>
        <v>0</v>
      </c>
      <c r="DT4" s="283">
        <f>'Akordní úkolová mzda'!$L$22</f>
        <v>0</v>
      </c>
      <c r="DU4" s="283">
        <v>0</v>
      </c>
      <c r="DV4" s="283">
        <f>'Akordní úkolová mzda'!$L$16</f>
        <v>0</v>
      </c>
      <c r="DW4" s="283">
        <f>'Akordní úkolová mzda'!$L$17</f>
        <v>0</v>
      </c>
      <c r="DX4" s="283">
        <f>'Akordní úkolová mzda'!$L$18</f>
        <v>0</v>
      </c>
      <c r="DY4" s="283">
        <f>'Akordní úkolová mzda'!$L$19</f>
        <v>0</v>
      </c>
      <c r="DZ4" s="283">
        <f>'Akordní úkolová mzda'!$L$20</f>
        <v>0</v>
      </c>
      <c r="EA4" s="283">
        <f>'Akordní úkolová mzda'!$L$21</f>
        <v>0</v>
      </c>
      <c r="EB4" s="283">
        <f>'Akordní úkolová mzda'!$L$22</f>
        <v>0</v>
      </c>
      <c r="EC4" s="283">
        <v>0</v>
      </c>
      <c r="ED4" s="283">
        <f>'Akordní úkolová mzda'!$L$16</f>
        <v>0</v>
      </c>
      <c r="EE4" s="283">
        <f>'Akordní úkolová mzda'!$L$17</f>
        <v>0</v>
      </c>
      <c r="EF4" s="283">
        <f>'Akordní úkolová mzda'!$L$18</f>
        <v>0</v>
      </c>
      <c r="EG4" s="283">
        <f>'Akordní úkolová mzda'!$L$19</f>
        <v>0</v>
      </c>
      <c r="EH4" s="283">
        <f>'Akordní úkolová mzda'!$L$20</f>
        <v>0</v>
      </c>
      <c r="EI4" s="283">
        <f>'Akordní úkolová mzda'!$L$21</f>
        <v>0</v>
      </c>
      <c r="EJ4" s="283">
        <f>'Akordní úkolová mzda'!$L$22</f>
        <v>0</v>
      </c>
      <c r="EK4" s="283">
        <v>0</v>
      </c>
      <c r="EL4" s="283">
        <f>'Akordní úkolová mzda'!$L$16</f>
        <v>0</v>
      </c>
      <c r="EM4" s="283">
        <f>'Akordní úkolová mzda'!$L$17</f>
        <v>0</v>
      </c>
      <c r="EN4" s="283">
        <f>'Akordní úkolová mzda'!$L$18</f>
        <v>0</v>
      </c>
      <c r="EO4" s="283">
        <f>'Akordní úkolová mzda'!$L$19</f>
        <v>0</v>
      </c>
      <c r="EP4" s="283">
        <f>'Akordní úkolová mzda'!$L$20</f>
        <v>0</v>
      </c>
      <c r="EQ4" s="283">
        <f>'Akordní úkolová mzda'!$L$21</f>
        <v>0</v>
      </c>
      <c r="ER4" s="283">
        <f>'Akordní úkolová mzda'!$L$22</f>
        <v>0</v>
      </c>
      <c r="ES4" s="283">
        <v>0</v>
      </c>
      <c r="ET4" s="283">
        <f>'Akordní úkolová mzda'!$L$16</f>
        <v>0</v>
      </c>
      <c r="EU4" s="283">
        <f>'Akordní úkolová mzda'!$L$17</f>
        <v>0</v>
      </c>
      <c r="EV4" s="283">
        <f>'Akordní úkolová mzda'!$L$18</f>
        <v>0</v>
      </c>
      <c r="EW4" s="283">
        <f>'Akordní úkolová mzda'!$L$19</f>
        <v>0</v>
      </c>
      <c r="EX4" s="283">
        <f>'Akordní úkolová mzda'!$L$20</f>
        <v>0</v>
      </c>
      <c r="EY4" s="283">
        <f>'Akordní úkolová mzda'!$L$21</f>
        <v>0</v>
      </c>
      <c r="EZ4" s="283">
        <f>'Akordní úkolová mzda'!$L$22</f>
        <v>0</v>
      </c>
      <c r="FA4" s="283">
        <v>0</v>
      </c>
      <c r="FB4" s="283">
        <f>'Akordní úkolová mzda'!$L$16</f>
        <v>0</v>
      </c>
      <c r="FC4" s="283">
        <f>'Akordní úkolová mzda'!$L$17</f>
        <v>0</v>
      </c>
      <c r="FD4" s="283">
        <f>'Akordní úkolová mzda'!$L$18</f>
        <v>0</v>
      </c>
      <c r="FE4" s="283">
        <f>'Akordní úkolová mzda'!$L$19</f>
        <v>0</v>
      </c>
      <c r="FF4" s="283">
        <f>'Akordní úkolová mzda'!$L$20</f>
        <v>0</v>
      </c>
      <c r="FG4" s="283">
        <f>'Akordní úkolová mzda'!$L$21</f>
        <v>0</v>
      </c>
      <c r="FH4" s="283">
        <f>'Akordní úkolová mzda'!$L$22</f>
        <v>0</v>
      </c>
      <c r="FI4" s="283">
        <v>0</v>
      </c>
      <c r="FJ4" s="283">
        <f>'Akordní úkolová mzda'!$L$16</f>
        <v>0</v>
      </c>
      <c r="FK4" s="283">
        <f>'Akordní úkolová mzda'!$L$17</f>
        <v>0</v>
      </c>
      <c r="FL4" s="283">
        <f>'Akordní úkolová mzda'!$L$18</f>
        <v>0</v>
      </c>
      <c r="FM4" s="283">
        <f>'Akordní úkolová mzda'!$L$19</f>
        <v>0</v>
      </c>
      <c r="FN4" s="283">
        <f>'Akordní úkolová mzda'!$L$20</f>
        <v>0</v>
      </c>
      <c r="FO4" s="283">
        <f>'Akordní úkolová mzda'!$L$21</f>
        <v>0</v>
      </c>
      <c r="FP4" s="283">
        <f>'Akordní úkolová mzda'!$L$22</f>
        <v>0</v>
      </c>
      <c r="FQ4" s="283">
        <v>0</v>
      </c>
      <c r="FR4" s="283">
        <f>'Akordní úkolová mzda'!$L$16</f>
        <v>0</v>
      </c>
      <c r="FS4" s="283">
        <f>'Akordní úkolová mzda'!$L$17</f>
        <v>0</v>
      </c>
      <c r="FT4" s="283">
        <f>'Akordní úkolová mzda'!$L$18</f>
        <v>0</v>
      </c>
      <c r="FU4" s="283">
        <f>'Akordní úkolová mzda'!$L$19</f>
        <v>0</v>
      </c>
      <c r="FV4" s="283">
        <f>'Akordní úkolová mzda'!$L$20</f>
        <v>0</v>
      </c>
      <c r="FW4" s="283">
        <f>'Akordní úkolová mzda'!$L$21</f>
        <v>0</v>
      </c>
      <c r="FX4" s="283">
        <f>'Akordní úkolová mzda'!$L$22</f>
        <v>0</v>
      </c>
      <c r="FY4" s="283">
        <v>0</v>
      </c>
      <c r="FZ4" s="283">
        <f>'Akordní úkolová mzda'!$L$16</f>
        <v>0</v>
      </c>
      <c r="GA4" s="283">
        <f>'Akordní úkolová mzda'!$L$17</f>
        <v>0</v>
      </c>
      <c r="GB4" s="283">
        <f>'Akordní úkolová mzda'!$L$18</f>
        <v>0</v>
      </c>
      <c r="GC4" s="283">
        <f>'Akordní úkolová mzda'!$L$19</f>
        <v>0</v>
      </c>
      <c r="GD4" s="283">
        <f>'Akordní úkolová mzda'!$L$20</f>
        <v>0</v>
      </c>
      <c r="GE4" s="283">
        <f>'Akordní úkolová mzda'!$L$21</f>
        <v>0</v>
      </c>
      <c r="GF4" s="283">
        <f>'Akordní úkolová mzda'!$L$22</f>
        <v>0</v>
      </c>
      <c r="GG4" s="283">
        <v>0</v>
      </c>
      <c r="GH4" s="283">
        <f>'Akordní úkolová mzda'!$L$16</f>
        <v>0</v>
      </c>
      <c r="GI4" s="283">
        <f>'Akordní úkolová mzda'!$L$17</f>
        <v>0</v>
      </c>
      <c r="GJ4" s="283">
        <f>'Akordní úkolová mzda'!$L$18</f>
        <v>0</v>
      </c>
      <c r="GK4" s="283">
        <f>'Akordní úkolová mzda'!$L$19</f>
        <v>0</v>
      </c>
      <c r="GL4" s="283">
        <f>'Akordní úkolová mzda'!$L$20</f>
        <v>0</v>
      </c>
      <c r="GM4" s="283">
        <f>'Akordní úkolová mzda'!$L$21</f>
        <v>0</v>
      </c>
      <c r="GN4" s="283">
        <f>'Akordní úkolová mzda'!$L$22</f>
        <v>0</v>
      </c>
      <c r="GO4" s="283">
        <v>0</v>
      </c>
      <c r="GP4" s="285">
        <v>0</v>
      </c>
      <c r="GQ4" s="282">
        <v>0</v>
      </c>
      <c r="GR4" s="282">
        <v>0</v>
      </c>
      <c r="GS4" s="282">
        <v>0</v>
      </c>
      <c r="GT4" s="282">
        <v>0</v>
      </c>
      <c r="GU4" s="282">
        <v>0</v>
      </c>
      <c r="GV4" s="282">
        <v>0</v>
      </c>
      <c r="GW4" s="283">
        <f>'Akordní úkolová mzda'!$L$16</f>
        <v>0</v>
      </c>
      <c r="GX4" s="283">
        <f>'Akordní úkolová mzda'!$L$17</f>
        <v>0</v>
      </c>
      <c r="GY4" s="283">
        <f>'Akordní úkolová mzda'!$L$18</f>
        <v>0</v>
      </c>
      <c r="GZ4" s="283">
        <f>'Akordní úkolová mzda'!$L$19</f>
        <v>0</v>
      </c>
      <c r="HA4" s="283">
        <f>'Akordní úkolová mzda'!$L$20</f>
        <v>0</v>
      </c>
      <c r="HB4" s="283">
        <f>'Akordní úkolová mzda'!$L$21</f>
        <v>0</v>
      </c>
      <c r="HC4" s="283">
        <f>'Akordní úkolová mzda'!$L$22</f>
        <v>0</v>
      </c>
      <c r="HD4" s="283">
        <v>0</v>
      </c>
    </row>
    <row r="5" spans="1:212" ht="12.75">
      <c r="A5" s="286" t="s">
        <v>136</v>
      </c>
      <c r="B5" s="283">
        <v>105.54</v>
      </c>
      <c r="C5" s="283">
        <v>112.9</v>
      </c>
      <c r="D5" s="283">
        <v>104.09</v>
      </c>
      <c r="E5" s="283">
        <v>115.48</v>
      </c>
      <c r="F5" s="282">
        <v>113.28</v>
      </c>
      <c r="G5" s="283">
        <v>103.22</v>
      </c>
      <c r="H5" s="283">
        <v>86.36</v>
      </c>
      <c r="I5" s="283">
        <v>103.56</v>
      </c>
      <c r="J5" s="283">
        <v>89.35</v>
      </c>
      <c r="K5" s="283">
        <v>115.47</v>
      </c>
      <c r="L5" s="282" t="s">
        <v>15</v>
      </c>
      <c r="M5" s="283">
        <v>89.39</v>
      </c>
      <c r="N5" s="282">
        <v>81.06</v>
      </c>
      <c r="O5" s="282">
        <v>88.57</v>
      </c>
      <c r="P5" s="282">
        <v>78.22</v>
      </c>
      <c r="Q5" s="282">
        <v>81.17</v>
      </c>
      <c r="R5" s="282" t="s">
        <v>15</v>
      </c>
      <c r="S5" s="282">
        <v>70.89</v>
      </c>
      <c r="T5" s="282">
        <v>82.78</v>
      </c>
      <c r="U5" s="282" t="s">
        <v>15</v>
      </c>
      <c r="V5" s="282">
        <v>86.51</v>
      </c>
      <c r="W5" s="282" t="s">
        <v>15</v>
      </c>
      <c r="X5" s="282" t="s">
        <v>15</v>
      </c>
      <c r="Y5" s="282" t="s">
        <v>15</v>
      </c>
      <c r="Z5" s="282">
        <v>77.27</v>
      </c>
      <c r="AA5" s="282">
        <v>78.97</v>
      </c>
      <c r="AB5" s="282">
        <v>94.01</v>
      </c>
      <c r="AC5" s="282" t="s">
        <v>15</v>
      </c>
      <c r="AD5" s="282" t="s">
        <v>15</v>
      </c>
      <c r="AE5" s="282" t="s">
        <v>15</v>
      </c>
      <c r="AF5" s="282">
        <v>84.32</v>
      </c>
      <c r="AG5" s="282">
        <v>84.75</v>
      </c>
      <c r="AH5" s="282">
        <v>90.3</v>
      </c>
      <c r="AI5" s="282" t="s">
        <v>15</v>
      </c>
      <c r="AJ5" s="282">
        <v>81.37</v>
      </c>
      <c r="AK5" s="282">
        <v>62.95</v>
      </c>
      <c r="AL5" s="282">
        <v>92.53</v>
      </c>
      <c r="AM5" s="282">
        <v>93.84</v>
      </c>
      <c r="AN5" s="282">
        <v>98.2</v>
      </c>
      <c r="AO5" s="282">
        <v>115.01</v>
      </c>
      <c r="AP5" s="282">
        <v>94.5</v>
      </c>
      <c r="AQ5" s="282" t="s">
        <v>15</v>
      </c>
      <c r="AR5" s="282">
        <v>81.6</v>
      </c>
      <c r="AS5" s="282" t="s">
        <v>15</v>
      </c>
      <c r="AT5" s="282">
        <v>94.63</v>
      </c>
      <c r="AU5" s="282">
        <v>97</v>
      </c>
      <c r="AV5" s="282" t="s">
        <v>15</v>
      </c>
      <c r="AW5" s="282" t="s">
        <v>15</v>
      </c>
      <c r="AX5" s="282">
        <v>75.17</v>
      </c>
      <c r="AY5" s="282">
        <v>76.29</v>
      </c>
      <c r="AZ5" s="282">
        <v>80.92</v>
      </c>
      <c r="BA5" s="282">
        <v>69.9</v>
      </c>
      <c r="BB5" s="282" t="s">
        <v>15</v>
      </c>
      <c r="BC5" s="282">
        <v>68.47</v>
      </c>
      <c r="BD5" s="282">
        <v>78.61</v>
      </c>
      <c r="BE5" s="282">
        <v>83.28</v>
      </c>
      <c r="BF5" s="282">
        <v>80.36</v>
      </c>
      <c r="BG5" s="282">
        <v>75.34</v>
      </c>
      <c r="BH5" s="282" t="s">
        <v>15</v>
      </c>
      <c r="BI5" s="282">
        <v>68.89</v>
      </c>
      <c r="BJ5" s="282">
        <v>81.48</v>
      </c>
      <c r="BK5" s="282">
        <v>81.49</v>
      </c>
      <c r="BL5" s="282">
        <v>87.99</v>
      </c>
      <c r="BM5" s="282">
        <v>99.39</v>
      </c>
      <c r="BN5" s="282" t="s">
        <v>15</v>
      </c>
      <c r="BO5" s="282">
        <v>68.82</v>
      </c>
      <c r="BP5" s="282">
        <v>86.47</v>
      </c>
      <c r="BQ5" s="282">
        <v>99.41</v>
      </c>
      <c r="BR5" s="282">
        <v>90.89</v>
      </c>
      <c r="BS5" s="282" t="s">
        <v>15</v>
      </c>
      <c r="BT5" s="282">
        <v>99.88</v>
      </c>
      <c r="BU5" s="282">
        <v>73.81</v>
      </c>
      <c r="BV5" s="282">
        <v>85.8</v>
      </c>
      <c r="BW5" s="282">
        <v>91.66</v>
      </c>
      <c r="BX5" s="282">
        <v>86.91</v>
      </c>
      <c r="BY5" s="282">
        <v>91.27</v>
      </c>
      <c r="BZ5" s="282" t="s">
        <v>15</v>
      </c>
      <c r="CA5" s="282" t="s">
        <v>15</v>
      </c>
      <c r="CB5" s="282">
        <v>105.93</v>
      </c>
      <c r="CC5" s="282">
        <v>83.26</v>
      </c>
      <c r="CD5" s="282">
        <v>94.86</v>
      </c>
      <c r="CE5" s="282">
        <v>89.66</v>
      </c>
      <c r="CF5" s="282">
        <v>88.48</v>
      </c>
      <c r="CG5" s="282">
        <v>68.48</v>
      </c>
      <c r="CH5" s="283">
        <f>'Akordní úkolová mzda'!$L$16</f>
        <v>0</v>
      </c>
      <c r="CI5" s="283">
        <f>'Akordní úkolová mzda'!$L$17</f>
        <v>0</v>
      </c>
      <c r="CJ5" s="283">
        <f>'Akordní úkolová mzda'!$L$18</f>
        <v>0</v>
      </c>
      <c r="CK5" s="283">
        <f>'Akordní úkolová mzda'!$L$19</f>
        <v>0</v>
      </c>
      <c r="CL5" s="283">
        <f>'Akordní úkolová mzda'!$L$20</f>
        <v>0</v>
      </c>
      <c r="CM5" s="283">
        <f>'Akordní úkolová mzda'!$L$21</f>
        <v>0</v>
      </c>
      <c r="CN5" s="283">
        <f>'Akordní úkolová mzda'!$L$22</f>
        <v>0</v>
      </c>
      <c r="CO5" s="283">
        <v>0</v>
      </c>
      <c r="CP5" s="283">
        <f>'Akordní úkolová mzda'!$L$16</f>
        <v>0</v>
      </c>
      <c r="CQ5" s="283">
        <f>'Akordní úkolová mzda'!$L$17</f>
        <v>0</v>
      </c>
      <c r="CR5" s="283">
        <f>'Akordní úkolová mzda'!$L$18</f>
        <v>0</v>
      </c>
      <c r="CS5" s="283">
        <f>'Akordní úkolová mzda'!$L$19</f>
        <v>0</v>
      </c>
      <c r="CT5" s="283">
        <f>'Akordní úkolová mzda'!$L$20</f>
        <v>0</v>
      </c>
      <c r="CU5" s="283">
        <f>'Akordní úkolová mzda'!$L$21</f>
        <v>0</v>
      </c>
      <c r="CV5" s="283">
        <f>'Akordní úkolová mzda'!$L$22</f>
        <v>0</v>
      </c>
      <c r="CW5" s="283">
        <v>0</v>
      </c>
      <c r="CX5" s="283">
        <f>'Akordní úkolová mzda'!$L$16</f>
        <v>0</v>
      </c>
      <c r="CY5" s="283">
        <f>'Akordní úkolová mzda'!$L$17</f>
        <v>0</v>
      </c>
      <c r="CZ5" s="283">
        <f>'Akordní úkolová mzda'!$L$18</f>
        <v>0</v>
      </c>
      <c r="DA5" s="283">
        <f>'Akordní úkolová mzda'!$L$19</f>
        <v>0</v>
      </c>
      <c r="DB5" s="283">
        <f>'Akordní úkolová mzda'!$L$20</f>
        <v>0</v>
      </c>
      <c r="DC5" s="283">
        <f>'Akordní úkolová mzda'!$L$21</f>
        <v>0</v>
      </c>
      <c r="DD5" s="283">
        <f>'Akordní úkolová mzda'!$L$22</f>
        <v>0</v>
      </c>
      <c r="DE5" s="283">
        <v>0</v>
      </c>
      <c r="DF5" s="283">
        <f>'Akordní úkolová mzda'!$L$16</f>
        <v>0</v>
      </c>
      <c r="DG5" s="283">
        <f>'Akordní úkolová mzda'!$L$17</f>
        <v>0</v>
      </c>
      <c r="DH5" s="283">
        <f>'Akordní úkolová mzda'!$L$18</f>
        <v>0</v>
      </c>
      <c r="DI5" s="283">
        <f>'Akordní úkolová mzda'!$L$19</f>
        <v>0</v>
      </c>
      <c r="DJ5" s="283">
        <f>'Akordní úkolová mzda'!$L$20</f>
        <v>0</v>
      </c>
      <c r="DK5" s="283">
        <f>'Akordní úkolová mzda'!$L$21</f>
        <v>0</v>
      </c>
      <c r="DL5" s="283">
        <f>'Akordní úkolová mzda'!$L$22</f>
        <v>0</v>
      </c>
      <c r="DM5" s="283">
        <v>0</v>
      </c>
      <c r="DN5" s="283">
        <f>'Akordní úkolová mzda'!$L$16</f>
        <v>0</v>
      </c>
      <c r="DO5" s="283">
        <f>'Akordní úkolová mzda'!$L$17</f>
        <v>0</v>
      </c>
      <c r="DP5" s="283">
        <f>'Akordní úkolová mzda'!$L$18</f>
        <v>0</v>
      </c>
      <c r="DQ5" s="283">
        <f>'Akordní úkolová mzda'!$L$19</f>
        <v>0</v>
      </c>
      <c r="DR5" s="283">
        <f>'Akordní úkolová mzda'!$L$20</f>
        <v>0</v>
      </c>
      <c r="DS5" s="283">
        <f>'Akordní úkolová mzda'!$L$21</f>
        <v>0</v>
      </c>
      <c r="DT5" s="283">
        <f>'Akordní úkolová mzda'!$L$22</f>
        <v>0</v>
      </c>
      <c r="DU5" s="283">
        <v>0</v>
      </c>
      <c r="DV5" s="283">
        <f>'Akordní úkolová mzda'!$L$16</f>
        <v>0</v>
      </c>
      <c r="DW5" s="283">
        <f>'Akordní úkolová mzda'!$L$17</f>
        <v>0</v>
      </c>
      <c r="DX5" s="283">
        <f>'Akordní úkolová mzda'!$L$18</f>
        <v>0</v>
      </c>
      <c r="DY5" s="283">
        <f>'Akordní úkolová mzda'!$L$19</f>
        <v>0</v>
      </c>
      <c r="DZ5" s="283">
        <f>'Akordní úkolová mzda'!$L$20</f>
        <v>0</v>
      </c>
      <c r="EA5" s="283">
        <f>'Akordní úkolová mzda'!$L$21</f>
        <v>0</v>
      </c>
      <c r="EB5" s="283">
        <f>'Akordní úkolová mzda'!$L$22</f>
        <v>0</v>
      </c>
      <c r="EC5" s="283">
        <v>0</v>
      </c>
      <c r="ED5" s="283">
        <f>'Akordní úkolová mzda'!$L$16</f>
        <v>0</v>
      </c>
      <c r="EE5" s="283">
        <f>'Akordní úkolová mzda'!$L$17</f>
        <v>0</v>
      </c>
      <c r="EF5" s="283">
        <f>'Akordní úkolová mzda'!$L$18</f>
        <v>0</v>
      </c>
      <c r="EG5" s="283">
        <f>'Akordní úkolová mzda'!$L$19</f>
        <v>0</v>
      </c>
      <c r="EH5" s="283">
        <f>'Akordní úkolová mzda'!$L$20</f>
        <v>0</v>
      </c>
      <c r="EI5" s="283">
        <f>'Akordní úkolová mzda'!$L$21</f>
        <v>0</v>
      </c>
      <c r="EJ5" s="283">
        <f>'Akordní úkolová mzda'!$L$22</f>
        <v>0</v>
      </c>
      <c r="EK5" s="283">
        <v>0</v>
      </c>
      <c r="EL5" s="283">
        <f>'Akordní úkolová mzda'!$L$16</f>
        <v>0</v>
      </c>
      <c r="EM5" s="283">
        <f>'Akordní úkolová mzda'!$L$17</f>
        <v>0</v>
      </c>
      <c r="EN5" s="283">
        <f>'Akordní úkolová mzda'!$L$18</f>
        <v>0</v>
      </c>
      <c r="EO5" s="283">
        <f>'Akordní úkolová mzda'!$L$19</f>
        <v>0</v>
      </c>
      <c r="EP5" s="283">
        <f>'Akordní úkolová mzda'!$L$20</f>
        <v>0</v>
      </c>
      <c r="EQ5" s="283">
        <f>'Akordní úkolová mzda'!$L$21</f>
        <v>0</v>
      </c>
      <c r="ER5" s="283">
        <f>'Akordní úkolová mzda'!$L$22</f>
        <v>0</v>
      </c>
      <c r="ES5" s="283">
        <v>0</v>
      </c>
      <c r="ET5" s="283">
        <f>'Akordní úkolová mzda'!$L$16</f>
        <v>0</v>
      </c>
      <c r="EU5" s="283">
        <f>'Akordní úkolová mzda'!$L$17</f>
        <v>0</v>
      </c>
      <c r="EV5" s="283">
        <f>'Akordní úkolová mzda'!$L$18</f>
        <v>0</v>
      </c>
      <c r="EW5" s="283">
        <f>'Akordní úkolová mzda'!$L$19</f>
        <v>0</v>
      </c>
      <c r="EX5" s="283">
        <f>'Akordní úkolová mzda'!$L$20</f>
        <v>0</v>
      </c>
      <c r="EY5" s="283">
        <f>'Akordní úkolová mzda'!$L$21</f>
        <v>0</v>
      </c>
      <c r="EZ5" s="283">
        <f>'Akordní úkolová mzda'!$L$22</f>
        <v>0</v>
      </c>
      <c r="FA5" s="283">
        <v>0</v>
      </c>
      <c r="FB5" s="283">
        <f>'Akordní úkolová mzda'!$L$16</f>
        <v>0</v>
      </c>
      <c r="FC5" s="283">
        <f>'Akordní úkolová mzda'!$L$17</f>
        <v>0</v>
      </c>
      <c r="FD5" s="283">
        <f>'Akordní úkolová mzda'!$L$18</f>
        <v>0</v>
      </c>
      <c r="FE5" s="283">
        <f>'Akordní úkolová mzda'!$L$19</f>
        <v>0</v>
      </c>
      <c r="FF5" s="283">
        <f>'Akordní úkolová mzda'!$L$20</f>
        <v>0</v>
      </c>
      <c r="FG5" s="283">
        <f>'Akordní úkolová mzda'!$L$21</f>
        <v>0</v>
      </c>
      <c r="FH5" s="283">
        <f>'Akordní úkolová mzda'!$L$22</f>
        <v>0</v>
      </c>
      <c r="FI5" s="283">
        <v>0</v>
      </c>
      <c r="FJ5" s="283">
        <f>'Akordní úkolová mzda'!$L$16</f>
        <v>0</v>
      </c>
      <c r="FK5" s="283">
        <f>'Akordní úkolová mzda'!$L$17</f>
        <v>0</v>
      </c>
      <c r="FL5" s="283">
        <f>'Akordní úkolová mzda'!$L$18</f>
        <v>0</v>
      </c>
      <c r="FM5" s="283">
        <f>'Akordní úkolová mzda'!$L$19</f>
        <v>0</v>
      </c>
      <c r="FN5" s="283">
        <f>'Akordní úkolová mzda'!$L$20</f>
        <v>0</v>
      </c>
      <c r="FO5" s="283">
        <f>'Akordní úkolová mzda'!$L$21</f>
        <v>0</v>
      </c>
      <c r="FP5" s="283">
        <f>'Akordní úkolová mzda'!$L$22</f>
        <v>0</v>
      </c>
      <c r="FQ5" s="283">
        <v>0</v>
      </c>
      <c r="FR5" s="283">
        <f>'Akordní úkolová mzda'!$L$16</f>
        <v>0</v>
      </c>
      <c r="FS5" s="283">
        <f>'Akordní úkolová mzda'!$L$17</f>
        <v>0</v>
      </c>
      <c r="FT5" s="283">
        <f>'Akordní úkolová mzda'!$L$18</f>
        <v>0</v>
      </c>
      <c r="FU5" s="283">
        <f>'Akordní úkolová mzda'!$L$19</f>
        <v>0</v>
      </c>
      <c r="FV5" s="283">
        <f>'Akordní úkolová mzda'!$L$20</f>
        <v>0</v>
      </c>
      <c r="FW5" s="283">
        <f>'Akordní úkolová mzda'!$L$21</f>
        <v>0</v>
      </c>
      <c r="FX5" s="283">
        <f>'Akordní úkolová mzda'!$L$22</f>
        <v>0</v>
      </c>
      <c r="FY5" s="283">
        <v>0</v>
      </c>
      <c r="FZ5" s="283">
        <f>'Akordní úkolová mzda'!$L$16</f>
        <v>0</v>
      </c>
      <c r="GA5" s="283">
        <f>'Akordní úkolová mzda'!$L$17</f>
        <v>0</v>
      </c>
      <c r="GB5" s="283">
        <f>'Akordní úkolová mzda'!$L$18</f>
        <v>0</v>
      </c>
      <c r="GC5" s="283">
        <f>'Akordní úkolová mzda'!$L$19</f>
        <v>0</v>
      </c>
      <c r="GD5" s="283">
        <f>'Akordní úkolová mzda'!$L$20</f>
        <v>0</v>
      </c>
      <c r="GE5" s="283">
        <f>'Akordní úkolová mzda'!$L$21</f>
        <v>0</v>
      </c>
      <c r="GF5" s="283">
        <f>'Akordní úkolová mzda'!$L$22</f>
        <v>0</v>
      </c>
      <c r="GG5" s="283">
        <v>0</v>
      </c>
      <c r="GH5" s="283">
        <f>'Akordní úkolová mzda'!$L$16</f>
        <v>0</v>
      </c>
      <c r="GI5" s="283">
        <f>'Akordní úkolová mzda'!$L$17</f>
        <v>0</v>
      </c>
      <c r="GJ5" s="283">
        <f>'Akordní úkolová mzda'!$L$18</f>
        <v>0</v>
      </c>
      <c r="GK5" s="283">
        <f>'Akordní úkolová mzda'!$L$19</f>
        <v>0</v>
      </c>
      <c r="GL5" s="283">
        <f>'Akordní úkolová mzda'!$L$20</f>
        <v>0</v>
      </c>
      <c r="GM5" s="283">
        <f>'Akordní úkolová mzda'!$L$21</f>
        <v>0</v>
      </c>
      <c r="GN5" s="283">
        <f>'Akordní úkolová mzda'!$L$22</f>
        <v>0</v>
      </c>
      <c r="GO5" s="283">
        <v>0</v>
      </c>
      <c r="GP5" s="285">
        <v>0</v>
      </c>
      <c r="GQ5" s="282">
        <v>0</v>
      </c>
      <c r="GR5" s="282">
        <v>0</v>
      </c>
      <c r="GS5" s="282">
        <v>0</v>
      </c>
      <c r="GT5" s="282">
        <v>0</v>
      </c>
      <c r="GU5" s="282">
        <v>0</v>
      </c>
      <c r="GV5" s="282">
        <v>0</v>
      </c>
      <c r="GW5" s="283">
        <f>'Akordní úkolová mzda'!$L$16</f>
        <v>0</v>
      </c>
      <c r="GX5" s="283">
        <f>'Akordní úkolová mzda'!$L$17</f>
        <v>0</v>
      </c>
      <c r="GY5" s="283">
        <f>'Akordní úkolová mzda'!$L$18</f>
        <v>0</v>
      </c>
      <c r="GZ5" s="283">
        <f>'Akordní úkolová mzda'!$L$19</f>
        <v>0</v>
      </c>
      <c r="HA5" s="283">
        <f>'Akordní úkolová mzda'!$L$20</f>
        <v>0</v>
      </c>
      <c r="HB5" s="283">
        <f>'Akordní úkolová mzda'!$L$21</f>
        <v>0</v>
      </c>
      <c r="HC5" s="283">
        <f>'Akordní úkolová mzda'!$L$22</f>
        <v>0</v>
      </c>
      <c r="HD5" s="283">
        <v>0</v>
      </c>
    </row>
    <row r="6" spans="1:212" ht="12.75">
      <c r="A6" s="286" t="s">
        <v>137</v>
      </c>
      <c r="B6" s="283">
        <v>107.16</v>
      </c>
      <c r="C6" s="283">
        <v>112.49</v>
      </c>
      <c r="D6" s="283">
        <v>107.79</v>
      </c>
      <c r="E6" s="283">
        <v>117.88</v>
      </c>
      <c r="F6" s="282">
        <v>114.83</v>
      </c>
      <c r="G6" s="283">
        <v>98.3</v>
      </c>
      <c r="H6" s="283">
        <v>89.1</v>
      </c>
      <c r="I6" s="283">
        <v>100.77</v>
      </c>
      <c r="J6" s="283">
        <v>94.28</v>
      </c>
      <c r="K6" s="283">
        <v>101.95</v>
      </c>
      <c r="L6" s="282" t="s">
        <v>15</v>
      </c>
      <c r="M6" s="283">
        <v>89.67</v>
      </c>
      <c r="N6" s="282">
        <v>89.64</v>
      </c>
      <c r="O6" s="282">
        <v>92.31</v>
      </c>
      <c r="P6" s="282">
        <v>84.79</v>
      </c>
      <c r="Q6" s="282">
        <v>80.7</v>
      </c>
      <c r="R6" s="282" t="s">
        <v>15</v>
      </c>
      <c r="S6" s="282">
        <v>74.29</v>
      </c>
      <c r="T6" s="282">
        <v>85.28</v>
      </c>
      <c r="U6" s="282" t="s">
        <v>15</v>
      </c>
      <c r="V6" s="282">
        <v>91.08</v>
      </c>
      <c r="W6" s="282" t="s">
        <v>15</v>
      </c>
      <c r="X6" s="282" t="s">
        <v>15</v>
      </c>
      <c r="Y6" s="282" t="s">
        <v>15</v>
      </c>
      <c r="Z6" s="282">
        <v>79.26</v>
      </c>
      <c r="AA6" s="282">
        <v>74.29</v>
      </c>
      <c r="AB6" s="282">
        <v>91.39</v>
      </c>
      <c r="AC6" s="282" t="s">
        <v>15</v>
      </c>
      <c r="AD6" s="282" t="s">
        <v>15</v>
      </c>
      <c r="AE6" s="282" t="s">
        <v>15</v>
      </c>
      <c r="AF6" s="282">
        <v>86.2</v>
      </c>
      <c r="AG6" s="282">
        <v>89.71</v>
      </c>
      <c r="AH6" s="282">
        <v>93.89</v>
      </c>
      <c r="AI6" s="282" t="s">
        <v>15</v>
      </c>
      <c r="AJ6" s="282">
        <v>83.16</v>
      </c>
      <c r="AK6" s="282">
        <v>62.71</v>
      </c>
      <c r="AL6" s="282">
        <v>93.48</v>
      </c>
      <c r="AM6" s="282">
        <v>100.18</v>
      </c>
      <c r="AN6" s="282">
        <v>104.93</v>
      </c>
      <c r="AO6" s="282">
        <v>110</v>
      </c>
      <c r="AP6" s="282">
        <v>98.79</v>
      </c>
      <c r="AQ6" s="282" t="s">
        <v>15</v>
      </c>
      <c r="AR6" s="282">
        <v>82.17</v>
      </c>
      <c r="AS6" s="282" t="s">
        <v>15</v>
      </c>
      <c r="AT6" s="282">
        <v>90.86</v>
      </c>
      <c r="AU6" s="282">
        <v>104.5</v>
      </c>
      <c r="AV6" s="282" t="s">
        <v>15</v>
      </c>
      <c r="AW6" s="282" t="s">
        <v>15</v>
      </c>
      <c r="AX6" s="282">
        <v>77.04</v>
      </c>
      <c r="AY6" s="282">
        <v>76.7</v>
      </c>
      <c r="AZ6" s="282">
        <v>82.49</v>
      </c>
      <c r="BA6" s="282">
        <v>71.85</v>
      </c>
      <c r="BB6" s="282" t="s">
        <v>15</v>
      </c>
      <c r="BC6" s="282">
        <v>69.6</v>
      </c>
      <c r="BD6" s="282">
        <v>79.91</v>
      </c>
      <c r="BE6" s="282">
        <v>88.52</v>
      </c>
      <c r="BF6" s="282">
        <v>81.66</v>
      </c>
      <c r="BG6" s="282">
        <v>77.58</v>
      </c>
      <c r="BH6" s="282" t="s">
        <v>15</v>
      </c>
      <c r="BI6" s="282">
        <v>62.24</v>
      </c>
      <c r="BJ6" s="282">
        <v>82.15</v>
      </c>
      <c r="BK6" s="282">
        <v>83.69</v>
      </c>
      <c r="BL6" s="282">
        <v>90.06</v>
      </c>
      <c r="BM6" s="282">
        <v>92.03</v>
      </c>
      <c r="BN6" s="282" t="s">
        <v>15</v>
      </c>
      <c r="BO6" s="282">
        <v>71.92</v>
      </c>
      <c r="BP6" s="282">
        <v>87.98</v>
      </c>
      <c r="BQ6" s="282">
        <v>100.96</v>
      </c>
      <c r="BR6" s="282">
        <v>90.62</v>
      </c>
      <c r="BS6" s="282" t="s">
        <v>15</v>
      </c>
      <c r="BT6" s="282" t="s">
        <v>15</v>
      </c>
      <c r="BU6" s="282">
        <v>68.02</v>
      </c>
      <c r="BV6" s="282">
        <v>85.93</v>
      </c>
      <c r="BW6" s="282">
        <v>86.21</v>
      </c>
      <c r="BX6" s="282">
        <v>89.37</v>
      </c>
      <c r="BY6" s="282">
        <v>106.42</v>
      </c>
      <c r="BZ6" s="282" t="s">
        <v>15</v>
      </c>
      <c r="CA6" s="282" t="s">
        <v>15</v>
      </c>
      <c r="CB6" s="282">
        <v>104.78</v>
      </c>
      <c r="CC6" s="282">
        <v>93.92</v>
      </c>
      <c r="CD6" s="282">
        <v>95.3</v>
      </c>
      <c r="CE6" s="282">
        <v>90.7</v>
      </c>
      <c r="CF6" s="282">
        <v>94.26</v>
      </c>
      <c r="CG6" s="282">
        <v>61.99</v>
      </c>
      <c r="CH6" s="283">
        <f>'Akordní úkolová mzda'!$L$16</f>
        <v>0</v>
      </c>
      <c r="CI6" s="283">
        <f>'Akordní úkolová mzda'!$L$17</f>
        <v>0</v>
      </c>
      <c r="CJ6" s="283">
        <f>'Akordní úkolová mzda'!$L$18</f>
        <v>0</v>
      </c>
      <c r="CK6" s="283">
        <f>'Akordní úkolová mzda'!$L$19</f>
        <v>0</v>
      </c>
      <c r="CL6" s="283">
        <f>'Akordní úkolová mzda'!$L$20</f>
        <v>0</v>
      </c>
      <c r="CM6" s="283">
        <f>'Akordní úkolová mzda'!$L$21</f>
        <v>0</v>
      </c>
      <c r="CN6" s="283">
        <f>'Akordní úkolová mzda'!$L$22</f>
        <v>0</v>
      </c>
      <c r="CO6" s="283">
        <v>0</v>
      </c>
      <c r="CP6" s="283">
        <f>'Akordní úkolová mzda'!$L$16</f>
        <v>0</v>
      </c>
      <c r="CQ6" s="283">
        <f>'Akordní úkolová mzda'!$L$17</f>
        <v>0</v>
      </c>
      <c r="CR6" s="283">
        <f>'Akordní úkolová mzda'!$L$18</f>
        <v>0</v>
      </c>
      <c r="CS6" s="283">
        <f>'Akordní úkolová mzda'!$L$19</f>
        <v>0</v>
      </c>
      <c r="CT6" s="283">
        <f>'Akordní úkolová mzda'!$L$20</f>
        <v>0</v>
      </c>
      <c r="CU6" s="283">
        <f>'Akordní úkolová mzda'!$L$21</f>
        <v>0</v>
      </c>
      <c r="CV6" s="283">
        <f>'Akordní úkolová mzda'!$L$22</f>
        <v>0</v>
      </c>
      <c r="CW6" s="283">
        <v>0</v>
      </c>
      <c r="CX6" s="283">
        <f>'Akordní úkolová mzda'!$L$16</f>
        <v>0</v>
      </c>
      <c r="CY6" s="283">
        <f>'Akordní úkolová mzda'!$L$17</f>
        <v>0</v>
      </c>
      <c r="CZ6" s="283">
        <f>'Akordní úkolová mzda'!$L$18</f>
        <v>0</v>
      </c>
      <c r="DA6" s="283">
        <f>'Akordní úkolová mzda'!$L$19</f>
        <v>0</v>
      </c>
      <c r="DB6" s="283">
        <f>'Akordní úkolová mzda'!$L$20</f>
        <v>0</v>
      </c>
      <c r="DC6" s="283">
        <f>'Akordní úkolová mzda'!$L$21</f>
        <v>0</v>
      </c>
      <c r="DD6" s="283">
        <f>'Akordní úkolová mzda'!$L$22</f>
        <v>0</v>
      </c>
      <c r="DE6" s="283">
        <v>0</v>
      </c>
      <c r="DF6" s="283">
        <f>'Akordní úkolová mzda'!$L$16</f>
        <v>0</v>
      </c>
      <c r="DG6" s="283">
        <f>'Akordní úkolová mzda'!$L$17</f>
        <v>0</v>
      </c>
      <c r="DH6" s="283">
        <f>'Akordní úkolová mzda'!$L$18</f>
        <v>0</v>
      </c>
      <c r="DI6" s="283">
        <f>'Akordní úkolová mzda'!$L$19</f>
        <v>0</v>
      </c>
      <c r="DJ6" s="283">
        <f>'Akordní úkolová mzda'!$L$20</f>
        <v>0</v>
      </c>
      <c r="DK6" s="283">
        <f>'Akordní úkolová mzda'!$L$21</f>
        <v>0</v>
      </c>
      <c r="DL6" s="283">
        <f>'Akordní úkolová mzda'!$L$22</f>
        <v>0</v>
      </c>
      <c r="DM6" s="283">
        <v>0</v>
      </c>
      <c r="DN6" s="283">
        <f>'Akordní úkolová mzda'!$L$16</f>
        <v>0</v>
      </c>
      <c r="DO6" s="283">
        <f>'Akordní úkolová mzda'!$L$17</f>
        <v>0</v>
      </c>
      <c r="DP6" s="283">
        <f>'Akordní úkolová mzda'!$L$18</f>
        <v>0</v>
      </c>
      <c r="DQ6" s="283">
        <f>'Akordní úkolová mzda'!$L$19</f>
        <v>0</v>
      </c>
      <c r="DR6" s="283">
        <f>'Akordní úkolová mzda'!$L$20</f>
        <v>0</v>
      </c>
      <c r="DS6" s="283">
        <f>'Akordní úkolová mzda'!$L$21</f>
        <v>0</v>
      </c>
      <c r="DT6" s="283">
        <f>'Akordní úkolová mzda'!$L$22</f>
        <v>0</v>
      </c>
      <c r="DU6" s="283">
        <v>0</v>
      </c>
      <c r="DV6" s="283">
        <f>'Akordní úkolová mzda'!$L$16</f>
        <v>0</v>
      </c>
      <c r="DW6" s="283">
        <f>'Akordní úkolová mzda'!$L$17</f>
        <v>0</v>
      </c>
      <c r="DX6" s="283">
        <f>'Akordní úkolová mzda'!$L$18</f>
        <v>0</v>
      </c>
      <c r="DY6" s="283">
        <f>'Akordní úkolová mzda'!$L$19</f>
        <v>0</v>
      </c>
      <c r="DZ6" s="283">
        <f>'Akordní úkolová mzda'!$L$20</f>
        <v>0</v>
      </c>
      <c r="EA6" s="283">
        <f>'Akordní úkolová mzda'!$L$21</f>
        <v>0</v>
      </c>
      <c r="EB6" s="283">
        <f>'Akordní úkolová mzda'!$L$22</f>
        <v>0</v>
      </c>
      <c r="EC6" s="283">
        <v>0</v>
      </c>
      <c r="ED6" s="283">
        <f>'Akordní úkolová mzda'!$L$16</f>
        <v>0</v>
      </c>
      <c r="EE6" s="283">
        <f>'Akordní úkolová mzda'!$L$17</f>
        <v>0</v>
      </c>
      <c r="EF6" s="283">
        <f>'Akordní úkolová mzda'!$L$18</f>
        <v>0</v>
      </c>
      <c r="EG6" s="283">
        <f>'Akordní úkolová mzda'!$L$19</f>
        <v>0</v>
      </c>
      <c r="EH6" s="283">
        <f>'Akordní úkolová mzda'!$L$20</f>
        <v>0</v>
      </c>
      <c r="EI6" s="283">
        <f>'Akordní úkolová mzda'!$L$21</f>
        <v>0</v>
      </c>
      <c r="EJ6" s="283">
        <f>'Akordní úkolová mzda'!$L$22</f>
        <v>0</v>
      </c>
      <c r="EK6" s="283">
        <v>0</v>
      </c>
      <c r="EL6" s="283">
        <f>'Akordní úkolová mzda'!$L$16</f>
        <v>0</v>
      </c>
      <c r="EM6" s="283">
        <f>'Akordní úkolová mzda'!$L$17</f>
        <v>0</v>
      </c>
      <c r="EN6" s="283">
        <f>'Akordní úkolová mzda'!$L$18</f>
        <v>0</v>
      </c>
      <c r="EO6" s="283">
        <f>'Akordní úkolová mzda'!$L$19</f>
        <v>0</v>
      </c>
      <c r="EP6" s="283">
        <f>'Akordní úkolová mzda'!$L$20</f>
        <v>0</v>
      </c>
      <c r="EQ6" s="283">
        <f>'Akordní úkolová mzda'!$L$21</f>
        <v>0</v>
      </c>
      <c r="ER6" s="283">
        <f>'Akordní úkolová mzda'!$L$22</f>
        <v>0</v>
      </c>
      <c r="ES6" s="283">
        <v>0</v>
      </c>
      <c r="ET6" s="283">
        <f>'Akordní úkolová mzda'!$L$16</f>
        <v>0</v>
      </c>
      <c r="EU6" s="283">
        <f>'Akordní úkolová mzda'!$L$17</f>
        <v>0</v>
      </c>
      <c r="EV6" s="283">
        <f>'Akordní úkolová mzda'!$L$18</f>
        <v>0</v>
      </c>
      <c r="EW6" s="283">
        <f>'Akordní úkolová mzda'!$L$19</f>
        <v>0</v>
      </c>
      <c r="EX6" s="283">
        <f>'Akordní úkolová mzda'!$L$20</f>
        <v>0</v>
      </c>
      <c r="EY6" s="283">
        <f>'Akordní úkolová mzda'!$L$21</f>
        <v>0</v>
      </c>
      <c r="EZ6" s="283">
        <f>'Akordní úkolová mzda'!$L$22</f>
        <v>0</v>
      </c>
      <c r="FA6" s="283">
        <v>0</v>
      </c>
      <c r="FB6" s="283">
        <f>'Akordní úkolová mzda'!$L$16</f>
        <v>0</v>
      </c>
      <c r="FC6" s="283">
        <f>'Akordní úkolová mzda'!$L$17</f>
        <v>0</v>
      </c>
      <c r="FD6" s="283">
        <f>'Akordní úkolová mzda'!$L$18</f>
        <v>0</v>
      </c>
      <c r="FE6" s="283">
        <f>'Akordní úkolová mzda'!$L$19</f>
        <v>0</v>
      </c>
      <c r="FF6" s="283">
        <f>'Akordní úkolová mzda'!$L$20</f>
        <v>0</v>
      </c>
      <c r="FG6" s="283">
        <f>'Akordní úkolová mzda'!$L$21</f>
        <v>0</v>
      </c>
      <c r="FH6" s="283">
        <f>'Akordní úkolová mzda'!$L$22</f>
        <v>0</v>
      </c>
      <c r="FI6" s="283">
        <v>0</v>
      </c>
      <c r="FJ6" s="283">
        <f>'Akordní úkolová mzda'!$L$16</f>
        <v>0</v>
      </c>
      <c r="FK6" s="283">
        <f>'Akordní úkolová mzda'!$L$17</f>
        <v>0</v>
      </c>
      <c r="FL6" s="283">
        <f>'Akordní úkolová mzda'!$L$18</f>
        <v>0</v>
      </c>
      <c r="FM6" s="283">
        <f>'Akordní úkolová mzda'!$L$19</f>
        <v>0</v>
      </c>
      <c r="FN6" s="283">
        <f>'Akordní úkolová mzda'!$L$20</f>
        <v>0</v>
      </c>
      <c r="FO6" s="283">
        <f>'Akordní úkolová mzda'!$L$21</f>
        <v>0</v>
      </c>
      <c r="FP6" s="283">
        <f>'Akordní úkolová mzda'!$L$22</f>
        <v>0</v>
      </c>
      <c r="FQ6" s="283">
        <v>0</v>
      </c>
      <c r="FR6" s="283">
        <f>'Akordní úkolová mzda'!$L$16</f>
        <v>0</v>
      </c>
      <c r="FS6" s="283">
        <f>'Akordní úkolová mzda'!$L$17</f>
        <v>0</v>
      </c>
      <c r="FT6" s="283">
        <f>'Akordní úkolová mzda'!$L$18</f>
        <v>0</v>
      </c>
      <c r="FU6" s="283">
        <f>'Akordní úkolová mzda'!$L$19</f>
        <v>0</v>
      </c>
      <c r="FV6" s="283">
        <f>'Akordní úkolová mzda'!$L$20</f>
        <v>0</v>
      </c>
      <c r="FW6" s="283">
        <f>'Akordní úkolová mzda'!$L$21</f>
        <v>0</v>
      </c>
      <c r="FX6" s="283">
        <f>'Akordní úkolová mzda'!$L$22</f>
        <v>0</v>
      </c>
      <c r="FY6" s="283">
        <v>0</v>
      </c>
      <c r="FZ6" s="283">
        <f>'Akordní úkolová mzda'!$L$16</f>
        <v>0</v>
      </c>
      <c r="GA6" s="283">
        <f>'Akordní úkolová mzda'!$L$17</f>
        <v>0</v>
      </c>
      <c r="GB6" s="283">
        <f>'Akordní úkolová mzda'!$L$18</f>
        <v>0</v>
      </c>
      <c r="GC6" s="283">
        <f>'Akordní úkolová mzda'!$L$19</f>
        <v>0</v>
      </c>
      <c r="GD6" s="283">
        <f>'Akordní úkolová mzda'!$L$20</f>
        <v>0</v>
      </c>
      <c r="GE6" s="283">
        <f>'Akordní úkolová mzda'!$L$21</f>
        <v>0</v>
      </c>
      <c r="GF6" s="283">
        <f>'Akordní úkolová mzda'!$L$22</f>
        <v>0</v>
      </c>
      <c r="GG6" s="283">
        <v>0</v>
      </c>
      <c r="GH6" s="283">
        <f>'Akordní úkolová mzda'!$L$16</f>
        <v>0</v>
      </c>
      <c r="GI6" s="283">
        <f>'Akordní úkolová mzda'!$L$17</f>
        <v>0</v>
      </c>
      <c r="GJ6" s="283">
        <f>'Akordní úkolová mzda'!$L$18</f>
        <v>0</v>
      </c>
      <c r="GK6" s="283">
        <f>'Akordní úkolová mzda'!$L$19</f>
        <v>0</v>
      </c>
      <c r="GL6" s="283">
        <f>'Akordní úkolová mzda'!$L$20</f>
        <v>0</v>
      </c>
      <c r="GM6" s="283">
        <f>'Akordní úkolová mzda'!$L$21</f>
        <v>0</v>
      </c>
      <c r="GN6" s="283">
        <f>'Akordní úkolová mzda'!$L$22</f>
        <v>0</v>
      </c>
      <c r="GO6" s="283">
        <v>0</v>
      </c>
      <c r="GP6" s="285">
        <v>0</v>
      </c>
      <c r="GQ6" s="282">
        <v>0</v>
      </c>
      <c r="GR6" s="282">
        <v>0</v>
      </c>
      <c r="GS6" s="282">
        <v>0</v>
      </c>
      <c r="GT6" s="282">
        <v>0</v>
      </c>
      <c r="GU6" s="282">
        <v>0</v>
      </c>
      <c r="GV6" s="282">
        <v>0</v>
      </c>
      <c r="GW6" s="283">
        <f>'Akordní úkolová mzda'!$L$16</f>
        <v>0</v>
      </c>
      <c r="GX6" s="283">
        <f>'Akordní úkolová mzda'!$L$17</f>
        <v>0</v>
      </c>
      <c r="GY6" s="283">
        <f>'Akordní úkolová mzda'!$L$18</f>
        <v>0</v>
      </c>
      <c r="GZ6" s="283">
        <f>'Akordní úkolová mzda'!$L$19</f>
        <v>0</v>
      </c>
      <c r="HA6" s="283">
        <f>'Akordní úkolová mzda'!$L$20</f>
        <v>0</v>
      </c>
      <c r="HB6" s="283">
        <f>'Akordní úkolová mzda'!$L$21</f>
        <v>0</v>
      </c>
      <c r="HC6" s="283">
        <f>'Akordní úkolová mzda'!$L$22</f>
        <v>0</v>
      </c>
      <c r="HD6" s="283">
        <v>0</v>
      </c>
    </row>
    <row r="7" spans="1:212" ht="12.75">
      <c r="A7" s="286" t="s">
        <v>138</v>
      </c>
      <c r="B7" s="283">
        <v>116.2</v>
      </c>
      <c r="C7" s="283">
        <v>124.46</v>
      </c>
      <c r="D7" s="283">
        <v>112.33</v>
      </c>
      <c r="E7" s="283">
        <v>116.47</v>
      </c>
      <c r="F7" s="282">
        <v>117.75</v>
      </c>
      <c r="G7" s="283">
        <v>100.71</v>
      </c>
      <c r="H7" s="283">
        <v>88.78</v>
      </c>
      <c r="I7" s="283">
        <v>98.63</v>
      </c>
      <c r="J7" s="283">
        <v>97.05</v>
      </c>
      <c r="K7" s="283">
        <v>111.03</v>
      </c>
      <c r="L7" s="282" t="s">
        <v>15</v>
      </c>
      <c r="M7" s="283">
        <v>90.83</v>
      </c>
      <c r="N7" s="282">
        <v>96.78</v>
      </c>
      <c r="O7" s="282">
        <v>93.3</v>
      </c>
      <c r="P7" s="282">
        <v>87.75</v>
      </c>
      <c r="Q7" s="282">
        <v>82.95</v>
      </c>
      <c r="R7" s="282" t="s">
        <v>15</v>
      </c>
      <c r="S7" s="282">
        <v>76.07</v>
      </c>
      <c r="T7" s="282">
        <v>87.22</v>
      </c>
      <c r="U7" s="282" t="s">
        <v>15</v>
      </c>
      <c r="V7" s="282">
        <v>98.71</v>
      </c>
      <c r="W7" s="282" t="s">
        <v>15</v>
      </c>
      <c r="X7" s="282" t="s">
        <v>15</v>
      </c>
      <c r="Y7" s="282" t="s">
        <v>15</v>
      </c>
      <c r="Z7" s="282">
        <v>81.66</v>
      </c>
      <c r="AA7" s="282">
        <v>79.98</v>
      </c>
      <c r="AB7" s="282">
        <v>93.91</v>
      </c>
      <c r="AC7" s="282" t="s">
        <v>15</v>
      </c>
      <c r="AD7" s="282" t="s">
        <v>15</v>
      </c>
      <c r="AE7" s="282" t="s">
        <v>15</v>
      </c>
      <c r="AF7" s="282">
        <v>88.53</v>
      </c>
      <c r="AG7" s="282">
        <v>89.82</v>
      </c>
      <c r="AH7" s="282">
        <v>97.62</v>
      </c>
      <c r="AI7" s="282">
        <v>101.22</v>
      </c>
      <c r="AJ7" s="282">
        <v>93.93</v>
      </c>
      <c r="AK7" s="282">
        <v>65.87</v>
      </c>
      <c r="AL7" s="282">
        <v>96.21</v>
      </c>
      <c r="AM7" s="282">
        <v>108.52</v>
      </c>
      <c r="AN7" s="282">
        <v>104.11</v>
      </c>
      <c r="AO7" s="282">
        <v>110.36</v>
      </c>
      <c r="AP7" s="282">
        <v>103.08</v>
      </c>
      <c r="AQ7" s="282" t="s">
        <v>15</v>
      </c>
      <c r="AR7" s="282">
        <v>90.1</v>
      </c>
      <c r="AS7" s="282">
        <v>87.74</v>
      </c>
      <c r="AT7" s="282">
        <v>97.32</v>
      </c>
      <c r="AU7" s="282">
        <v>97.36</v>
      </c>
      <c r="AV7" s="282" t="s">
        <v>15</v>
      </c>
      <c r="AW7" s="282">
        <v>65.4</v>
      </c>
      <c r="AX7" s="282">
        <v>80.43</v>
      </c>
      <c r="AY7" s="282">
        <v>82.98</v>
      </c>
      <c r="AZ7" s="282">
        <v>87.97</v>
      </c>
      <c r="BA7" s="282">
        <v>90.14</v>
      </c>
      <c r="BB7" s="282" t="s">
        <v>15</v>
      </c>
      <c r="BC7" s="282">
        <v>74.35</v>
      </c>
      <c r="BD7" s="282">
        <v>83.11</v>
      </c>
      <c r="BE7" s="282">
        <v>87</v>
      </c>
      <c r="BF7" s="282">
        <v>85.34</v>
      </c>
      <c r="BG7" s="282">
        <v>100.36</v>
      </c>
      <c r="BH7" s="282" t="s">
        <v>15</v>
      </c>
      <c r="BI7" s="282">
        <v>65.13</v>
      </c>
      <c r="BJ7" s="282">
        <v>86.69</v>
      </c>
      <c r="BK7" s="282">
        <v>87.63</v>
      </c>
      <c r="BL7" s="282">
        <v>94.09</v>
      </c>
      <c r="BM7" s="282">
        <v>98.69</v>
      </c>
      <c r="BN7" s="282" t="s">
        <v>15</v>
      </c>
      <c r="BO7" s="282">
        <v>72.57</v>
      </c>
      <c r="BP7" s="282">
        <v>91.36</v>
      </c>
      <c r="BQ7" s="282">
        <v>103.09</v>
      </c>
      <c r="BR7" s="282">
        <v>94.74</v>
      </c>
      <c r="BS7" s="282" t="s">
        <v>15</v>
      </c>
      <c r="BT7" s="282">
        <v>135.27</v>
      </c>
      <c r="BU7" s="282">
        <v>72.99</v>
      </c>
      <c r="BV7" s="282">
        <v>88.24</v>
      </c>
      <c r="BW7" s="282">
        <v>106.74</v>
      </c>
      <c r="BX7" s="282">
        <v>86.66</v>
      </c>
      <c r="BY7" s="282">
        <v>102.57</v>
      </c>
      <c r="BZ7" s="282" t="s">
        <v>15</v>
      </c>
      <c r="CA7" s="282" t="s">
        <v>15</v>
      </c>
      <c r="CB7" s="282">
        <v>109.1</v>
      </c>
      <c r="CC7" s="282">
        <v>107.11</v>
      </c>
      <c r="CD7" s="282">
        <v>98.14</v>
      </c>
      <c r="CE7" s="282">
        <v>100.69</v>
      </c>
      <c r="CF7" s="282">
        <v>98.19</v>
      </c>
      <c r="CG7" s="282">
        <v>71.38</v>
      </c>
      <c r="CH7" s="283">
        <f>'Akordní úkolová mzda'!$L$16</f>
        <v>0</v>
      </c>
      <c r="CI7" s="283">
        <f>'Akordní úkolová mzda'!$L$17</f>
        <v>0</v>
      </c>
      <c r="CJ7" s="283">
        <f>'Akordní úkolová mzda'!$L$18</f>
        <v>0</v>
      </c>
      <c r="CK7" s="283">
        <f>'Akordní úkolová mzda'!$L$19</f>
        <v>0</v>
      </c>
      <c r="CL7" s="283">
        <f>'Akordní úkolová mzda'!$L$20</f>
        <v>0</v>
      </c>
      <c r="CM7" s="283">
        <f>'Akordní úkolová mzda'!$L$21</f>
        <v>0</v>
      </c>
      <c r="CN7" s="283">
        <f>'Akordní úkolová mzda'!$L$22</f>
        <v>0</v>
      </c>
      <c r="CO7" s="283">
        <v>0</v>
      </c>
      <c r="CP7" s="283">
        <f>'Akordní úkolová mzda'!$L$16</f>
        <v>0</v>
      </c>
      <c r="CQ7" s="283">
        <f>'Akordní úkolová mzda'!$L$17</f>
        <v>0</v>
      </c>
      <c r="CR7" s="283">
        <f>'Akordní úkolová mzda'!$L$18</f>
        <v>0</v>
      </c>
      <c r="CS7" s="283">
        <f>'Akordní úkolová mzda'!$L$19</f>
        <v>0</v>
      </c>
      <c r="CT7" s="283">
        <f>'Akordní úkolová mzda'!$L$20</f>
        <v>0</v>
      </c>
      <c r="CU7" s="283">
        <f>'Akordní úkolová mzda'!$L$21</f>
        <v>0</v>
      </c>
      <c r="CV7" s="283">
        <f>'Akordní úkolová mzda'!$L$22</f>
        <v>0</v>
      </c>
      <c r="CW7" s="283">
        <v>0</v>
      </c>
      <c r="CX7" s="283">
        <f>'Akordní úkolová mzda'!$L$16</f>
        <v>0</v>
      </c>
      <c r="CY7" s="283">
        <f>'Akordní úkolová mzda'!$L$17</f>
        <v>0</v>
      </c>
      <c r="CZ7" s="283">
        <f>'Akordní úkolová mzda'!$L$18</f>
        <v>0</v>
      </c>
      <c r="DA7" s="283">
        <f>'Akordní úkolová mzda'!$L$19</f>
        <v>0</v>
      </c>
      <c r="DB7" s="283">
        <f>'Akordní úkolová mzda'!$L$20</f>
        <v>0</v>
      </c>
      <c r="DC7" s="283">
        <f>'Akordní úkolová mzda'!$L$21</f>
        <v>0</v>
      </c>
      <c r="DD7" s="283">
        <f>'Akordní úkolová mzda'!$L$22</f>
        <v>0</v>
      </c>
      <c r="DE7" s="283">
        <v>0</v>
      </c>
      <c r="DF7" s="283">
        <f>'Akordní úkolová mzda'!$L$16</f>
        <v>0</v>
      </c>
      <c r="DG7" s="283">
        <f>'Akordní úkolová mzda'!$L$17</f>
        <v>0</v>
      </c>
      <c r="DH7" s="283">
        <f>'Akordní úkolová mzda'!$L$18</f>
        <v>0</v>
      </c>
      <c r="DI7" s="283">
        <f>'Akordní úkolová mzda'!$L$19</f>
        <v>0</v>
      </c>
      <c r="DJ7" s="283">
        <f>'Akordní úkolová mzda'!$L$20</f>
        <v>0</v>
      </c>
      <c r="DK7" s="283">
        <f>'Akordní úkolová mzda'!$L$21</f>
        <v>0</v>
      </c>
      <c r="DL7" s="283">
        <f>'Akordní úkolová mzda'!$L$22</f>
        <v>0</v>
      </c>
      <c r="DM7" s="283">
        <v>0</v>
      </c>
      <c r="DN7" s="283">
        <f>'Akordní úkolová mzda'!$L$16</f>
        <v>0</v>
      </c>
      <c r="DO7" s="283">
        <f>'Akordní úkolová mzda'!$L$17</f>
        <v>0</v>
      </c>
      <c r="DP7" s="283">
        <f>'Akordní úkolová mzda'!$L$18</f>
        <v>0</v>
      </c>
      <c r="DQ7" s="283">
        <f>'Akordní úkolová mzda'!$L$19</f>
        <v>0</v>
      </c>
      <c r="DR7" s="283">
        <f>'Akordní úkolová mzda'!$L$20</f>
        <v>0</v>
      </c>
      <c r="DS7" s="283">
        <f>'Akordní úkolová mzda'!$L$21</f>
        <v>0</v>
      </c>
      <c r="DT7" s="283">
        <f>'Akordní úkolová mzda'!$L$22</f>
        <v>0</v>
      </c>
      <c r="DU7" s="283">
        <v>0</v>
      </c>
      <c r="DV7" s="283">
        <f>'Akordní úkolová mzda'!$L$16</f>
        <v>0</v>
      </c>
      <c r="DW7" s="283">
        <f>'Akordní úkolová mzda'!$L$17</f>
        <v>0</v>
      </c>
      <c r="DX7" s="283">
        <f>'Akordní úkolová mzda'!$L$18</f>
        <v>0</v>
      </c>
      <c r="DY7" s="283">
        <f>'Akordní úkolová mzda'!$L$19</f>
        <v>0</v>
      </c>
      <c r="DZ7" s="283">
        <f>'Akordní úkolová mzda'!$L$20</f>
        <v>0</v>
      </c>
      <c r="EA7" s="283">
        <f>'Akordní úkolová mzda'!$L$21</f>
        <v>0</v>
      </c>
      <c r="EB7" s="283">
        <f>'Akordní úkolová mzda'!$L$22</f>
        <v>0</v>
      </c>
      <c r="EC7" s="283">
        <v>0</v>
      </c>
      <c r="ED7" s="283">
        <f>'Akordní úkolová mzda'!$L$16</f>
        <v>0</v>
      </c>
      <c r="EE7" s="283">
        <f>'Akordní úkolová mzda'!$L$17</f>
        <v>0</v>
      </c>
      <c r="EF7" s="283">
        <f>'Akordní úkolová mzda'!$L$18</f>
        <v>0</v>
      </c>
      <c r="EG7" s="283">
        <f>'Akordní úkolová mzda'!$L$19</f>
        <v>0</v>
      </c>
      <c r="EH7" s="283">
        <f>'Akordní úkolová mzda'!$L$20</f>
        <v>0</v>
      </c>
      <c r="EI7" s="283">
        <f>'Akordní úkolová mzda'!$L$21</f>
        <v>0</v>
      </c>
      <c r="EJ7" s="283">
        <f>'Akordní úkolová mzda'!$L$22</f>
        <v>0</v>
      </c>
      <c r="EK7" s="283">
        <v>0</v>
      </c>
      <c r="EL7" s="283">
        <f>'Akordní úkolová mzda'!$L$16</f>
        <v>0</v>
      </c>
      <c r="EM7" s="283">
        <f>'Akordní úkolová mzda'!$L$17</f>
        <v>0</v>
      </c>
      <c r="EN7" s="283">
        <f>'Akordní úkolová mzda'!$L$18</f>
        <v>0</v>
      </c>
      <c r="EO7" s="283">
        <f>'Akordní úkolová mzda'!$L$19</f>
        <v>0</v>
      </c>
      <c r="EP7" s="283">
        <f>'Akordní úkolová mzda'!$L$20</f>
        <v>0</v>
      </c>
      <c r="EQ7" s="283">
        <f>'Akordní úkolová mzda'!$L$21</f>
        <v>0</v>
      </c>
      <c r="ER7" s="283">
        <f>'Akordní úkolová mzda'!$L$22</f>
        <v>0</v>
      </c>
      <c r="ES7" s="283">
        <v>0</v>
      </c>
      <c r="ET7" s="283">
        <f>'Akordní úkolová mzda'!$L$16</f>
        <v>0</v>
      </c>
      <c r="EU7" s="283">
        <f>'Akordní úkolová mzda'!$L$17</f>
        <v>0</v>
      </c>
      <c r="EV7" s="283">
        <f>'Akordní úkolová mzda'!$L$18</f>
        <v>0</v>
      </c>
      <c r="EW7" s="283">
        <f>'Akordní úkolová mzda'!$L$19</f>
        <v>0</v>
      </c>
      <c r="EX7" s="283">
        <f>'Akordní úkolová mzda'!$L$20</f>
        <v>0</v>
      </c>
      <c r="EY7" s="283">
        <f>'Akordní úkolová mzda'!$L$21</f>
        <v>0</v>
      </c>
      <c r="EZ7" s="283">
        <f>'Akordní úkolová mzda'!$L$22</f>
        <v>0</v>
      </c>
      <c r="FA7" s="283">
        <v>0</v>
      </c>
      <c r="FB7" s="283">
        <f>'Akordní úkolová mzda'!$L$16</f>
        <v>0</v>
      </c>
      <c r="FC7" s="283">
        <f>'Akordní úkolová mzda'!$L$17</f>
        <v>0</v>
      </c>
      <c r="FD7" s="283">
        <f>'Akordní úkolová mzda'!$L$18</f>
        <v>0</v>
      </c>
      <c r="FE7" s="283">
        <f>'Akordní úkolová mzda'!$L$19</f>
        <v>0</v>
      </c>
      <c r="FF7" s="283">
        <f>'Akordní úkolová mzda'!$L$20</f>
        <v>0</v>
      </c>
      <c r="FG7" s="283">
        <f>'Akordní úkolová mzda'!$L$21</f>
        <v>0</v>
      </c>
      <c r="FH7" s="283">
        <f>'Akordní úkolová mzda'!$L$22</f>
        <v>0</v>
      </c>
      <c r="FI7" s="283">
        <v>0</v>
      </c>
      <c r="FJ7" s="283">
        <f>'Akordní úkolová mzda'!$L$16</f>
        <v>0</v>
      </c>
      <c r="FK7" s="283">
        <f>'Akordní úkolová mzda'!$L$17</f>
        <v>0</v>
      </c>
      <c r="FL7" s="283">
        <f>'Akordní úkolová mzda'!$L$18</f>
        <v>0</v>
      </c>
      <c r="FM7" s="283">
        <f>'Akordní úkolová mzda'!$L$19</f>
        <v>0</v>
      </c>
      <c r="FN7" s="283">
        <f>'Akordní úkolová mzda'!$L$20</f>
        <v>0</v>
      </c>
      <c r="FO7" s="283">
        <f>'Akordní úkolová mzda'!$L$21</f>
        <v>0</v>
      </c>
      <c r="FP7" s="283">
        <f>'Akordní úkolová mzda'!$L$22</f>
        <v>0</v>
      </c>
      <c r="FQ7" s="283">
        <v>0</v>
      </c>
      <c r="FR7" s="283">
        <f>'Akordní úkolová mzda'!$L$16</f>
        <v>0</v>
      </c>
      <c r="FS7" s="283">
        <f>'Akordní úkolová mzda'!$L$17</f>
        <v>0</v>
      </c>
      <c r="FT7" s="283">
        <f>'Akordní úkolová mzda'!$L$18</f>
        <v>0</v>
      </c>
      <c r="FU7" s="283">
        <f>'Akordní úkolová mzda'!$L$19</f>
        <v>0</v>
      </c>
      <c r="FV7" s="283">
        <f>'Akordní úkolová mzda'!$L$20</f>
        <v>0</v>
      </c>
      <c r="FW7" s="283">
        <f>'Akordní úkolová mzda'!$L$21</f>
        <v>0</v>
      </c>
      <c r="FX7" s="283">
        <f>'Akordní úkolová mzda'!$L$22</f>
        <v>0</v>
      </c>
      <c r="FY7" s="283">
        <v>0</v>
      </c>
      <c r="FZ7" s="283">
        <f>'Akordní úkolová mzda'!$L$16</f>
        <v>0</v>
      </c>
      <c r="GA7" s="283">
        <f>'Akordní úkolová mzda'!$L$17</f>
        <v>0</v>
      </c>
      <c r="GB7" s="283">
        <f>'Akordní úkolová mzda'!$L$18</f>
        <v>0</v>
      </c>
      <c r="GC7" s="283">
        <f>'Akordní úkolová mzda'!$L$19</f>
        <v>0</v>
      </c>
      <c r="GD7" s="283">
        <f>'Akordní úkolová mzda'!$L$20</f>
        <v>0</v>
      </c>
      <c r="GE7" s="283">
        <f>'Akordní úkolová mzda'!$L$21</f>
        <v>0</v>
      </c>
      <c r="GF7" s="283">
        <f>'Akordní úkolová mzda'!$L$22</f>
        <v>0</v>
      </c>
      <c r="GG7" s="283">
        <v>0</v>
      </c>
      <c r="GH7" s="283">
        <f>'Akordní úkolová mzda'!$L$16</f>
        <v>0</v>
      </c>
      <c r="GI7" s="283">
        <f>'Akordní úkolová mzda'!$L$17</f>
        <v>0</v>
      </c>
      <c r="GJ7" s="283">
        <f>'Akordní úkolová mzda'!$L$18</f>
        <v>0</v>
      </c>
      <c r="GK7" s="283">
        <f>'Akordní úkolová mzda'!$L$19</f>
        <v>0</v>
      </c>
      <c r="GL7" s="283">
        <f>'Akordní úkolová mzda'!$L$20</f>
        <v>0</v>
      </c>
      <c r="GM7" s="283">
        <f>'Akordní úkolová mzda'!$L$21</f>
        <v>0</v>
      </c>
      <c r="GN7" s="283">
        <f>'Akordní úkolová mzda'!$L$22</f>
        <v>0</v>
      </c>
      <c r="GO7" s="283">
        <v>0</v>
      </c>
      <c r="GP7" s="285">
        <v>0</v>
      </c>
      <c r="GQ7" s="282">
        <v>0</v>
      </c>
      <c r="GR7" s="282">
        <v>0</v>
      </c>
      <c r="GS7" s="282">
        <v>0</v>
      </c>
      <c r="GT7" s="282">
        <v>0</v>
      </c>
      <c r="GU7" s="282">
        <v>0</v>
      </c>
      <c r="GV7" s="282">
        <v>0</v>
      </c>
      <c r="GW7" s="283">
        <f>'Akordní úkolová mzda'!$L$16</f>
        <v>0</v>
      </c>
      <c r="GX7" s="283">
        <f>'Akordní úkolová mzda'!$L$17</f>
        <v>0</v>
      </c>
      <c r="GY7" s="283">
        <f>'Akordní úkolová mzda'!$L$18</f>
        <v>0</v>
      </c>
      <c r="GZ7" s="283">
        <f>'Akordní úkolová mzda'!$L$19</f>
        <v>0</v>
      </c>
      <c r="HA7" s="283">
        <f>'Akordní úkolová mzda'!$L$20</f>
        <v>0</v>
      </c>
      <c r="HB7" s="283">
        <f>'Akordní úkolová mzda'!$L$21</f>
        <v>0</v>
      </c>
      <c r="HC7" s="283">
        <f>'Akordní úkolová mzda'!$L$22</f>
        <v>0</v>
      </c>
      <c r="HD7" s="283">
        <v>0</v>
      </c>
    </row>
    <row r="8" spans="1:212" ht="12.75">
      <c r="A8" s="286" t="s">
        <v>139</v>
      </c>
      <c r="B8" s="283">
        <v>106.98</v>
      </c>
      <c r="C8" s="283">
        <v>108.35</v>
      </c>
      <c r="D8" s="283">
        <v>106.88</v>
      </c>
      <c r="E8" s="283">
        <v>109.98</v>
      </c>
      <c r="F8" s="282">
        <v>107.67</v>
      </c>
      <c r="G8" s="283">
        <v>105.13</v>
      </c>
      <c r="H8" s="283">
        <v>91.32</v>
      </c>
      <c r="I8" s="283">
        <v>98.76</v>
      </c>
      <c r="J8" s="283">
        <v>94.15</v>
      </c>
      <c r="K8" s="283">
        <v>99.45</v>
      </c>
      <c r="L8" s="282" t="s">
        <v>15</v>
      </c>
      <c r="M8" s="283">
        <v>104.43</v>
      </c>
      <c r="N8" s="282">
        <v>84.01</v>
      </c>
      <c r="O8" s="282">
        <v>88.18</v>
      </c>
      <c r="P8" s="282">
        <v>83.65</v>
      </c>
      <c r="Q8" s="282">
        <v>83.85</v>
      </c>
      <c r="R8" s="282" t="s">
        <v>15</v>
      </c>
      <c r="S8" s="282">
        <v>72.23</v>
      </c>
      <c r="T8" s="282">
        <v>83.74</v>
      </c>
      <c r="U8" s="282" t="s">
        <v>15</v>
      </c>
      <c r="V8" s="282">
        <v>88.34</v>
      </c>
      <c r="W8" s="282" t="s">
        <v>15</v>
      </c>
      <c r="X8" s="282" t="s">
        <v>15</v>
      </c>
      <c r="Y8" s="282" t="s">
        <v>15</v>
      </c>
      <c r="Z8" s="282">
        <v>87.34</v>
      </c>
      <c r="AA8" s="282">
        <v>81.47</v>
      </c>
      <c r="AB8" s="282">
        <v>97.38</v>
      </c>
      <c r="AC8" s="282" t="s">
        <v>15</v>
      </c>
      <c r="AD8" s="282" t="s">
        <v>15</v>
      </c>
      <c r="AE8" s="282" t="s">
        <v>15</v>
      </c>
      <c r="AF8" s="282">
        <v>84.08</v>
      </c>
      <c r="AG8" s="282">
        <v>89.06</v>
      </c>
      <c r="AH8" s="282">
        <v>89.58</v>
      </c>
      <c r="AI8" s="282">
        <v>102.53</v>
      </c>
      <c r="AJ8" s="282">
        <v>86.3</v>
      </c>
      <c r="AK8" s="282">
        <v>68.03</v>
      </c>
      <c r="AL8" s="282">
        <v>91.89</v>
      </c>
      <c r="AM8" s="282">
        <v>93.12</v>
      </c>
      <c r="AN8" s="282">
        <v>95.84</v>
      </c>
      <c r="AO8" s="282">
        <v>101.71</v>
      </c>
      <c r="AP8" s="282">
        <v>124.45</v>
      </c>
      <c r="AQ8" s="282" t="s">
        <v>15</v>
      </c>
      <c r="AR8" s="282">
        <v>82.85</v>
      </c>
      <c r="AS8" s="282">
        <v>98.03</v>
      </c>
      <c r="AT8" s="282">
        <v>90.67</v>
      </c>
      <c r="AU8" s="282">
        <v>89.01</v>
      </c>
      <c r="AV8" s="282" t="s">
        <v>15</v>
      </c>
      <c r="AW8" s="282">
        <v>58.27</v>
      </c>
      <c r="AX8" s="282">
        <v>85.84</v>
      </c>
      <c r="AY8" s="282">
        <v>89.99</v>
      </c>
      <c r="AZ8" s="282">
        <v>95.95</v>
      </c>
      <c r="BA8" s="282">
        <v>77.03</v>
      </c>
      <c r="BB8" s="282" t="s">
        <v>15</v>
      </c>
      <c r="BC8" s="282">
        <v>79.31</v>
      </c>
      <c r="BD8" s="282">
        <v>82.94</v>
      </c>
      <c r="BE8" s="282">
        <v>76.83</v>
      </c>
      <c r="BF8" s="282">
        <v>83.9</v>
      </c>
      <c r="BG8" s="282">
        <v>106.72</v>
      </c>
      <c r="BH8" s="282" t="s">
        <v>15</v>
      </c>
      <c r="BI8" s="282">
        <v>72.63</v>
      </c>
      <c r="BJ8" s="282">
        <v>85.03</v>
      </c>
      <c r="BK8" s="282">
        <v>84.24</v>
      </c>
      <c r="BL8" s="282">
        <v>90.01</v>
      </c>
      <c r="BM8" s="282">
        <v>94.43</v>
      </c>
      <c r="BN8" s="282" t="s">
        <v>15</v>
      </c>
      <c r="BO8" s="282">
        <v>63.38</v>
      </c>
      <c r="BP8" s="282">
        <v>83.65</v>
      </c>
      <c r="BQ8" s="282">
        <v>94.99</v>
      </c>
      <c r="BR8" s="282">
        <v>83.31</v>
      </c>
      <c r="BS8" s="282" t="s">
        <v>15</v>
      </c>
      <c r="BT8" s="282">
        <v>136.16</v>
      </c>
      <c r="BU8" s="282">
        <v>48</v>
      </c>
      <c r="BV8" s="282">
        <v>85.12</v>
      </c>
      <c r="BW8" s="282">
        <v>90.06</v>
      </c>
      <c r="BX8" s="282">
        <v>87.27</v>
      </c>
      <c r="BY8" s="282">
        <v>94.71</v>
      </c>
      <c r="BZ8" s="282" t="s">
        <v>15</v>
      </c>
      <c r="CA8" s="282" t="s">
        <v>15</v>
      </c>
      <c r="CB8" s="282">
        <v>102.84</v>
      </c>
      <c r="CC8" s="282">
        <v>84.13</v>
      </c>
      <c r="CD8" s="282">
        <v>90.34</v>
      </c>
      <c r="CE8" s="282">
        <v>95</v>
      </c>
      <c r="CF8" s="282">
        <v>96.5</v>
      </c>
      <c r="CG8" s="282">
        <v>76.84</v>
      </c>
      <c r="CH8" s="283">
        <f>'Akordní úkolová mzda'!$L$16</f>
        <v>0</v>
      </c>
      <c r="CI8" s="283">
        <f>'Akordní úkolová mzda'!$L$17</f>
        <v>0</v>
      </c>
      <c r="CJ8" s="283">
        <f>'Akordní úkolová mzda'!$L$18</f>
        <v>0</v>
      </c>
      <c r="CK8" s="283">
        <f>'Akordní úkolová mzda'!$L$19</f>
        <v>0</v>
      </c>
      <c r="CL8" s="283">
        <f>'Akordní úkolová mzda'!$L$20</f>
        <v>0</v>
      </c>
      <c r="CM8" s="283">
        <f>'Akordní úkolová mzda'!$L$21</f>
        <v>0</v>
      </c>
      <c r="CN8" s="283">
        <f>'Akordní úkolová mzda'!$L$22</f>
        <v>0</v>
      </c>
      <c r="CO8" s="283">
        <v>0</v>
      </c>
      <c r="CP8" s="283">
        <f>'Akordní úkolová mzda'!$L$16</f>
        <v>0</v>
      </c>
      <c r="CQ8" s="283">
        <f>'Akordní úkolová mzda'!$L$17</f>
        <v>0</v>
      </c>
      <c r="CR8" s="283">
        <f>'Akordní úkolová mzda'!$L$18</f>
        <v>0</v>
      </c>
      <c r="CS8" s="283">
        <f>'Akordní úkolová mzda'!$L$19</f>
        <v>0</v>
      </c>
      <c r="CT8" s="283">
        <f>'Akordní úkolová mzda'!$L$20</f>
        <v>0</v>
      </c>
      <c r="CU8" s="283">
        <f>'Akordní úkolová mzda'!$L$21</f>
        <v>0</v>
      </c>
      <c r="CV8" s="283">
        <f>'Akordní úkolová mzda'!$L$22</f>
        <v>0</v>
      </c>
      <c r="CW8" s="283">
        <v>0</v>
      </c>
      <c r="CX8" s="283">
        <f>'Akordní úkolová mzda'!$L$16</f>
        <v>0</v>
      </c>
      <c r="CY8" s="283">
        <f>'Akordní úkolová mzda'!$L$17</f>
        <v>0</v>
      </c>
      <c r="CZ8" s="283">
        <f>'Akordní úkolová mzda'!$L$18</f>
        <v>0</v>
      </c>
      <c r="DA8" s="283">
        <f>'Akordní úkolová mzda'!$L$19</f>
        <v>0</v>
      </c>
      <c r="DB8" s="283">
        <f>'Akordní úkolová mzda'!$L$20</f>
        <v>0</v>
      </c>
      <c r="DC8" s="283">
        <f>'Akordní úkolová mzda'!$L$21</f>
        <v>0</v>
      </c>
      <c r="DD8" s="283">
        <f>'Akordní úkolová mzda'!$L$22</f>
        <v>0</v>
      </c>
      <c r="DE8" s="283">
        <v>0</v>
      </c>
      <c r="DF8" s="283">
        <f>'Akordní úkolová mzda'!$L$16</f>
        <v>0</v>
      </c>
      <c r="DG8" s="283">
        <f>'Akordní úkolová mzda'!$L$17</f>
        <v>0</v>
      </c>
      <c r="DH8" s="283">
        <f>'Akordní úkolová mzda'!$L$18</f>
        <v>0</v>
      </c>
      <c r="DI8" s="283">
        <f>'Akordní úkolová mzda'!$L$19</f>
        <v>0</v>
      </c>
      <c r="DJ8" s="283">
        <f>'Akordní úkolová mzda'!$L$20</f>
        <v>0</v>
      </c>
      <c r="DK8" s="283">
        <f>'Akordní úkolová mzda'!$L$21</f>
        <v>0</v>
      </c>
      <c r="DL8" s="283">
        <f>'Akordní úkolová mzda'!$L$22</f>
        <v>0</v>
      </c>
      <c r="DM8" s="283">
        <v>0</v>
      </c>
      <c r="DN8" s="283">
        <f>'Akordní úkolová mzda'!$L$16</f>
        <v>0</v>
      </c>
      <c r="DO8" s="283">
        <f>'Akordní úkolová mzda'!$L$17</f>
        <v>0</v>
      </c>
      <c r="DP8" s="283">
        <f>'Akordní úkolová mzda'!$L$18</f>
        <v>0</v>
      </c>
      <c r="DQ8" s="283">
        <f>'Akordní úkolová mzda'!$L$19</f>
        <v>0</v>
      </c>
      <c r="DR8" s="283">
        <f>'Akordní úkolová mzda'!$L$20</f>
        <v>0</v>
      </c>
      <c r="DS8" s="283">
        <f>'Akordní úkolová mzda'!$L$21</f>
        <v>0</v>
      </c>
      <c r="DT8" s="283">
        <f>'Akordní úkolová mzda'!$L$22</f>
        <v>0</v>
      </c>
      <c r="DU8" s="283">
        <v>0</v>
      </c>
      <c r="DV8" s="283">
        <f>'Akordní úkolová mzda'!$L$16</f>
        <v>0</v>
      </c>
      <c r="DW8" s="283">
        <f>'Akordní úkolová mzda'!$L$17</f>
        <v>0</v>
      </c>
      <c r="DX8" s="283">
        <f>'Akordní úkolová mzda'!$L$18</f>
        <v>0</v>
      </c>
      <c r="DY8" s="283">
        <f>'Akordní úkolová mzda'!$L$19</f>
        <v>0</v>
      </c>
      <c r="DZ8" s="283">
        <f>'Akordní úkolová mzda'!$L$20</f>
        <v>0</v>
      </c>
      <c r="EA8" s="283">
        <f>'Akordní úkolová mzda'!$L$21</f>
        <v>0</v>
      </c>
      <c r="EB8" s="283">
        <f>'Akordní úkolová mzda'!$L$22</f>
        <v>0</v>
      </c>
      <c r="EC8" s="283">
        <v>0</v>
      </c>
      <c r="ED8" s="283">
        <f>'Akordní úkolová mzda'!$L$16</f>
        <v>0</v>
      </c>
      <c r="EE8" s="283">
        <f>'Akordní úkolová mzda'!$L$17</f>
        <v>0</v>
      </c>
      <c r="EF8" s="283">
        <f>'Akordní úkolová mzda'!$L$18</f>
        <v>0</v>
      </c>
      <c r="EG8" s="283">
        <f>'Akordní úkolová mzda'!$L$19</f>
        <v>0</v>
      </c>
      <c r="EH8" s="283">
        <f>'Akordní úkolová mzda'!$L$20</f>
        <v>0</v>
      </c>
      <c r="EI8" s="283">
        <f>'Akordní úkolová mzda'!$L$21</f>
        <v>0</v>
      </c>
      <c r="EJ8" s="283">
        <f>'Akordní úkolová mzda'!$L$22</f>
        <v>0</v>
      </c>
      <c r="EK8" s="283">
        <v>0</v>
      </c>
      <c r="EL8" s="283">
        <f>'Akordní úkolová mzda'!$L$16</f>
        <v>0</v>
      </c>
      <c r="EM8" s="283">
        <f>'Akordní úkolová mzda'!$L$17</f>
        <v>0</v>
      </c>
      <c r="EN8" s="283">
        <f>'Akordní úkolová mzda'!$L$18</f>
        <v>0</v>
      </c>
      <c r="EO8" s="283">
        <f>'Akordní úkolová mzda'!$L$19</f>
        <v>0</v>
      </c>
      <c r="EP8" s="283">
        <f>'Akordní úkolová mzda'!$L$20</f>
        <v>0</v>
      </c>
      <c r="EQ8" s="283">
        <f>'Akordní úkolová mzda'!$L$21</f>
        <v>0</v>
      </c>
      <c r="ER8" s="283">
        <f>'Akordní úkolová mzda'!$L$22</f>
        <v>0</v>
      </c>
      <c r="ES8" s="283">
        <v>0</v>
      </c>
      <c r="ET8" s="283">
        <f>'Akordní úkolová mzda'!$L$16</f>
        <v>0</v>
      </c>
      <c r="EU8" s="283">
        <f>'Akordní úkolová mzda'!$L$17</f>
        <v>0</v>
      </c>
      <c r="EV8" s="283">
        <f>'Akordní úkolová mzda'!$L$18</f>
        <v>0</v>
      </c>
      <c r="EW8" s="283">
        <f>'Akordní úkolová mzda'!$L$19</f>
        <v>0</v>
      </c>
      <c r="EX8" s="283">
        <f>'Akordní úkolová mzda'!$L$20</f>
        <v>0</v>
      </c>
      <c r="EY8" s="283">
        <f>'Akordní úkolová mzda'!$L$21</f>
        <v>0</v>
      </c>
      <c r="EZ8" s="283">
        <f>'Akordní úkolová mzda'!$L$22</f>
        <v>0</v>
      </c>
      <c r="FA8" s="283">
        <v>0</v>
      </c>
      <c r="FB8" s="283">
        <f>'Akordní úkolová mzda'!$L$16</f>
        <v>0</v>
      </c>
      <c r="FC8" s="283">
        <f>'Akordní úkolová mzda'!$L$17</f>
        <v>0</v>
      </c>
      <c r="FD8" s="283">
        <f>'Akordní úkolová mzda'!$L$18</f>
        <v>0</v>
      </c>
      <c r="FE8" s="283">
        <f>'Akordní úkolová mzda'!$L$19</f>
        <v>0</v>
      </c>
      <c r="FF8" s="283">
        <f>'Akordní úkolová mzda'!$L$20</f>
        <v>0</v>
      </c>
      <c r="FG8" s="283">
        <f>'Akordní úkolová mzda'!$L$21</f>
        <v>0</v>
      </c>
      <c r="FH8" s="283">
        <f>'Akordní úkolová mzda'!$L$22</f>
        <v>0</v>
      </c>
      <c r="FI8" s="283">
        <v>0</v>
      </c>
      <c r="FJ8" s="283">
        <f>'Akordní úkolová mzda'!$L$16</f>
        <v>0</v>
      </c>
      <c r="FK8" s="283">
        <f>'Akordní úkolová mzda'!$L$17</f>
        <v>0</v>
      </c>
      <c r="FL8" s="283">
        <f>'Akordní úkolová mzda'!$L$18</f>
        <v>0</v>
      </c>
      <c r="FM8" s="283">
        <f>'Akordní úkolová mzda'!$L$19</f>
        <v>0</v>
      </c>
      <c r="FN8" s="283">
        <f>'Akordní úkolová mzda'!$L$20</f>
        <v>0</v>
      </c>
      <c r="FO8" s="283">
        <f>'Akordní úkolová mzda'!$L$21</f>
        <v>0</v>
      </c>
      <c r="FP8" s="283">
        <f>'Akordní úkolová mzda'!$L$22</f>
        <v>0</v>
      </c>
      <c r="FQ8" s="283">
        <v>0</v>
      </c>
      <c r="FR8" s="283">
        <f>'Akordní úkolová mzda'!$L$16</f>
        <v>0</v>
      </c>
      <c r="FS8" s="283">
        <f>'Akordní úkolová mzda'!$L$17</f>
        <v>0</v>
      </c>
      <c r="FT8" s="283">
        <f>'Akordní úkolová mzda'!$L$18</f>
        <v>0</v>
      </c>
      <c r="FU8" s="283">
        <f>'Akordní úkolová mzda'!$L$19</f>
        <v>0</v>
      </c>
      <c r="FV8" s="283">
        <f>'Akordní úkolová mzda'!$L$20</f>
        <v>0</v>
      </c>
      <c r="FW8" s="283">
        <f>'Akordní úkolová mzda'!$L$21</f>
        <v>0</v>
      </c>
      <c r="FX8" s="283">
        <f>'Akordní úkolová mzda'!$L$22</f>
        <v>0</v>
      </c>
      <c r="FY8" s="283">
        <v>0</v>
      </c>
      <c r="FZ8" s="283">
        <f>'Akordní úkolová mzda'!$L$16</f>
        <v>0</v>
      </c>
      <c r="GA8" s="283">
        <f>'Akordní úkolová mzda'!$L$17</f>
        <v>0</v>
      </c>
      <c r="GB8" s="283">
        <f>'Akordní úkolová mzda'!$L$18</f>
        <v>0</v>
      </c>
      <c r="GC8" s="283">
        <f>'Akordní úkolová mzda'!$L$19</f>
        <v>0</v>
      </c>
      <c r="GD8" s="283">
        <f>'Akordní úkolová mzda'!$L$20</f>
        <v>0</v>
      </c>
      <c r="GE8" s="283">
        <f>'Akordní úkolová mzda'!$L$21</f>
        <v>0</v>
      </c>
      <c r="GF8" s="283">
        <f>'Akordní úkolová mzda'!$L$22</f>
        <v>0</v>
      </c>
      <c r="GG8" s="283">
        <v>0</v>
      </c>
      <c r="GH8" s="283">
        <f>'Akordní úkolová mzda'!$L$16</f>
        <v>0</v>
      </c>
      <c r="GI8" s="283">
        <f>'Akordní úkolová mzda'!$L$17</f>
        <v>0</v>
      </c>
      <c r="GJ8" s="283">
        <f>'Akordní úkolová mzda'!$L$18</f>
        <v>0</v>
      </c>
      <c r="GK8" s="283">
        <f>'Akordní úkolová mzda'!$L$19</f>
        <v>0</v>
      </c>
      <c r="GL8" s="283">
        <f>'Akordní úkolová mzda'!$L$20</f>
        <v>0</v>
      </c>
      <c r="GM8" s="283">
        <f>'Akordní úkolová mzda'!$L$21</f>
        <v>0</v>
      </c>
      <c r="GN8" s="283">
        <f>'Akordní úkolová mzda'!$L$22</f>
        <v>0</v>
      </c>
      <c r="GO8" s="283">
        <v>0</v>
      </c>
      <c r="GP8" s="285">
        <v>0</v>
      </c>
      <c r="GQ8" s="282">
        <v>0</v>
      </c>
      <c r="GR8" s="282">
        <v>0</v>
      </c>
      <c r="GS8" s="282">
        <v>0</v>
      </c>
      <c r="GT8" s="282">
        <v>0</v>
      </c>
      <c r="GU8" s="282">
        <v>0</v>
      </c>
      <c r="GV8" s="282">
        <v>0</v>
      </c>
      <c r="GW8" s="283">
        <f>'Akordní úkolová mzda'!$L$16</f>
        <v>0</v>
      </c>
      <c r="GX8" s="283">
        <f>'Akordní úkolová mzda'!$L$17</f>
        <v>0</v>
      </c>
      <c r="GY8" s="283">
        <f>'Akordní úkolová mzda'!$L$18</f>
        <v>0</v>
      </c>
      <c r="GZ8" s="283">
        <f>'Akordní úkolová mzda'!$L$19</f>
        <v>0</v>
      </c>
      <c r="HA8" s="283">
        <f>'Akordní úkolová mzda'!$L$20</f>
        <v>0</v>
      </c>
      <c r="HB8" s="283">
        <f>'Akordní úkolová mzda'!$L$21</f>
        <v>0</v>
      </c>
      <c r="HC8" s="283">
        <f>'Akordní úkolová mzda'!$L$22</f>
        <v>0</v>
      </c>
      <c r="HD8" s="283">
        <v>0</v>
      </c>
    </row>
    <row r="9" spans="1:212" ht="12.75">
      <c r="A9" s="286" t="s">
        <v>140</v>
      </c>
      <c r="B9" s="283">
        <v>114.07</v>
      </c>
      <c r="C9" s="283">
        <v>115.06</v>
      </c>
      <c r="D9" s="283">
        <v>112.1</v>
      </c>
      <c r="E9" s="283">
        <v>115.22</v>
      </c>
      <c r="F9" s="282">
        <v>118.71</v>
      </c>
      <c r="G9" s="283">
        <v>108.53</v>
      </c>
      <c r="H9" s="283">
        <v>96.08</v>
      </c>
      <c r="I9" s="283">
        <v>102.32</v>
      </c>
      <c r="J9" s="283">
        <v>93.85</v>
      </c>
      <c r="K9" s="283">
        <v>107.83</v>
      </c>
      <c r="L9" s="282" t="s">
        <v>15</v>
      </c>
      <c r="M9" s="283">
        <v>98.74</v>
      </c>
      <c r="N9" s="282">
        <v>88.11</v>
      </c>
      <c r="O9" s="282">
        <v>89.41</v>
      </c>
      <c r="P9" s="282">
        <v>86.91</v>
      </c>
      <c r="Q9" s="282">
        <v>78.1</v>
      </c>
      <c r="R9" s="282" t="s">
        <v>15</v>
      </c>
      <c r="S9" s="282">
        <v>73.88</v>
      </c>
      <c r="T9" s="282">
        <v>85.34</v>
      </c>
      <c r="U9" s="282" t="s">
        <v>15</v>
      </c>
      <c r="V9" s="282">
        <v>95.52</v>
      </c>
      <c r="W9" s="282">
        <v>121.46</v>
      </c>
      <c r="X9" s="282" t="s">
        <v>15</v>
      </c>
      <c r="Y9" s="282">
        <v>95.61</v>
      </c>
      <c r="Z9" s="282">
        <v>85.34</v>
      </c>
      <c r="AA9" s="282">
        <v>84.23</v>
      </c>
      <c r="AB9" s="282">
        <v>95.77</v>
      </c>
      <c r="AC9" s="282" t="s">
        <v>15</v>
      </c>
      <c r="AD9" s="282" t="s">
        <v>15</v>
      </c>
      <c r="AE9" s="282" t="s">
        <v>15</v>
      </c>
      <c r="AF9" s="282">
        <v>88.06</v>
      </c>
      <c r="AG9" s="282">
        <v>90.52</v>
      </c>
      <c r="AH9" s="282">
        <v>93.88</v>
      </c>
      <c r="AI9" s="282">
        <v>99.83</v>
      </c>
      <c r="AJ9" s="282">
        <v>91.39</v>
      </c>
      <c r="AK9" s="282">
        <v>65.13</v>
      </c>
      <c r="AL9" s="282">
        <v>95.97</v>
      </c>
      <c r="AM9" s="282" t="s">
        <v>15</v>
      </c>
      <c r="AN9" s="282">
        <v>104.56</v>
      </c>
      <c r="AO9" s="282" t="s">
        <v>15</v>
      </c>
      <c r="AP9" s="282">
        <v>126.36</v>
      </c>
      <c r="AQ9" s="282" t="s">
        <v>15</v>
      </c>
      <c r="AR9" s="282">
        <v>86.47</v>
      </c>
      <c r="AS9" s="282">
        <v>86.83</v>
      </c>
      <c r="AT9" s="282">
        <v>93.12</v>
      </c>
      <c r="AU9" s="282">
        <v>96.3</v>
      </c>
      <c r="AV9" s="282" t="s">
        <v>15</v>
      </c>
      <c r="AW9" s="282" t="s">
        <v>15</v>
      </c>
      <c r="AX9" s="282">
        <v>83.66</v>
      </c>
      <c r="AY9" s="282">
        <v>94.8</v>
      </c>
      <c r="AZ9" s="282">
        <v>94.92</v>
      </c>
      <c r="BA9" s="282">
        <v>85.68</v>
      </c>
      <c r="BB9" s="282" t="s">
        <v>15</v>
      </c>
      <c r="BC9" s="282">
        <v>73.98</v>
      </c>
      <c r="BD9" s="282">
        <v>82.8</v>
      </c>
      <c r="BE9" s="282">
        <v>86.91</v>
      </c>
      <c r="BF9" s="282">
        <v>80.11</v>
      </c>
      <c r="BG9" s="282">
        <v>105.99</v>
      </c>
      <c r="BH9" s="282" t="s">
        <v>15</v>
      </c>
      <c r="BI9" s="282">
        <v>70.04</v>
      </c>
      <c r="BJ9" s="282">
        <v>87.13</v>
      </c>
      <c r="BK9" s="282">
        <v>89.92</v>
      </c>
      <c r="BL9" s="282">
        <v>93.2</v>
      </c>
      <c r="BM9" s="282">
        <v>102.09</v>
      </c>
      <c r="BN9" s="282" t="s">
        <v>15</v>
      </c>
      <c r="BO9" s="282">
        <v>67.15</v>
      </c>
      <c r="BP9" s="282">
        <v>90.99</v>
      </c>
      <c r="BQ9" s="282">
        <v>93.92</v>
      </c>
      <c r="BR9" s="282">
        <v>91.72</v>
      </c>
      <c r="BS9" s="282" t="s">
        <v>15</v>
      </c>
      <c r="BT9" s="282">
        <v>99.75</v>
      </c>
      <c r="BU9" s="282">
        <v>75.94</v>
      </c>
      <c r="BV9" s="282">
        <v>86.87</v>
      </c>
      <c r="BW9" s="282">
        <v>104.4</v>
      </c>
      <c r="BX9" s="282">
        <v>85.45</v>
      </c>
      <c r="BY9" s="282">
        <v>102.43</v>
      </c>
      <c r="BZ9" s="282">
        <v>97.42</v>
      </c>
      <c r="CA9" s="282" t="s">
        <v>15</v>
      </c>
      <c r="CB9" s="282">
        <v>106.41</v>
      </c>
      <c r="CC9" s="282">
        <v>94.44</v>
      </c>
      <c r="CD9" s="282">
        <v>94.94</v>
      </c>
      <c r="CE9" s="282">
        <v>99.41</v>
      </c>
      <c r="CF9" s="282">
        <v>92.59</v>
      </c>
      <c r="CG9" s="282">
        <v>80.11</v>
      </c>
      <c r="CH9" s="283">
        <f>'Akordní úkolová mzda'!$L$16</f>
        <v>0</v>
      </c>
      <c r="CI9" s="283">
        <f>'Akordní úkolová mzda'!$L$17</f>
        <v>0</v>
      </c>
      <c r="CJ9" s="283">
        <f>'Akordní úkolová mzda'!$L$18</f>
        <v>0</v>
      </c>
      <c r="CK9" s="283">
        <f>'Akordní úkolová mzda'!$L$19</f>
        <v>0</v>
      </c>
      <c r="CL9" s="283">
        <f>'Akordní úkolová mzda'!$L$20</f>
        <v>0</v>
      </c>
      <c r="CM9" s="283">
        <f>'Akordní úkolová mzda'!$L$21</f>
        <v>0</v>
      </c>
      <c r="CN9" s="283">
        <f>'Akordní úkolová mzda'!$L$22</f>
        <v>0</v>
      </c>
      <c r="CO9" s="283">
        <v>0</v>
      </c>
      <c r="CP9" s="283">
        <f>'Akordní úkolová mzda'!$L$16</f>
        <v>0</v>
      </c>
      <c r="CQ9" s="283">
        <f>'Akordní úkolová mzda'!$L$17</f>
        <v>0</v>
      </c>
      <c r="CR9" s="283">
        <f>'Akordní úkolová mzda'!$L$18</f>
        <v>0</v>
      </c>
      <c r="CS9" s="283">
        <f>'Akordní úkolová mzda'!$L$19</f>
        <v>0</v>
      </c>
      <c r="CT9" s="283">
        <f>'Akordní úkolová mzda'!$L$20</f>
        <v>0</v>
      </c>
      <c r="CU9" s="283">
        <f>'Akordní úkolová mzda'!$L$21</f>
        <v>0</v>
      </c>
      <c r="CV9" s="283">
        <f>'Akordní úkolová mzda'!$L$22</f>
        <v>0</v>
      </c>
      <c r="CW9" s="283">
        <v>0</v>
      </c>
      <c r="CX9" s="283">
        <f>'Akordní úkolová mzda'!$L$16</f>
        <v>0</v>
      </c>
      <c r="CY9" s="283">
        <f>'Akordní úkolová mzda'!$L$17</f>
        <v>0</v>
      </c>
      <c r="CZ9" s="283">
        <f>'Akordní úkolová mzda'!$L$18</f>
        <v>0</v>
      </c>
      <c r="DA9" s="283">
        <f>'Akordní úkolová mzda'!$L$19</f>
        <v>0</v>
      </c>
      <c r="DB9" s="283">
        <f>'Akordní úkolová mzda'!$L$20</f>
        <v>0</v>
      </c>
      <c r="DC9" s="283">
        <f>'Akordní úkolová mzda'!$L$21</f>
        <v>0</v>
      </c>
      <c r="DD9" s="283">
        <f>'Akordní úkolová mzda'!$L$22</f>
        <v>0</v>
      </c>
      <c r="DE9" s="283">
        <v>0</v>
      </c>
      <c r="DF9" s="283">
        <f>'Akordní úkolová mzda'!$L$16</f>
        <v>0</v>
      </c>
      <c r="DG9" s="283">
        <f>'Akordní úkolová mzda'!$L$17</f>
        <v>0</v>
      </c>
      <c r="DH9" s="283">
        <f>'Akordní úkolová mzda'!$L$18</f>
        <v>0</v>
      </c>
      <c r="DI9" s="283">
        <f>'Akordní úkolová mzda'!$L$19</f>
        <v>0</v>
      </c>
      <c r="DJ9" s="283">
        <f>'Akordní úkolová mzda'!$L$20</f>
        <v>0</v>
      </c>
      <c r="DK9" s="283">
        <f>'Akordní úkolová mzda'!$L$21</f>
        <v>0</v>
      </c>
      <c r="DL9" s="283">
        <f>'Akordní úkolová mzda'!$L$22</f>
        <v>0</v>
      </c>
      <c r="DM9" s="283">
        <v>0</v>
      </c>
      <c r="DN9" s="283">
        <f>'Akordní úkolová mzda'!$L$16</f>
        <v>0</v>
      </c>
      <c r="DO9" s="283">
        <f>'Akordní úkolová mzda'!$L$17</f>
        <v>0</v>
      </c>
      <c r="DP9" s="283">
        <f>'Akordní úkolová mzda'!$L$18</f>
        <v>0</v>
      </c>
      <c r="DQ9" s="283">
        <f>'Akordní úkolová mzda'!$L$19</f>
        <v>0</v>
      </c>
      <c r="DR9" s="283">
        <f>'Akordní úkolová mzda'!$L$20</f>
        <v>0</v>
      </c>
      <c r="DS9" s="283">
        <f>'Akordní úkolová mzda'!$L$21</f>
        <v>0</v>
      </c>
      <c r="DT9" s="283">
        <f>'Akordní úkolová mzda'!$L$22</f>
        <v>0</v>
      </c>
      <c r="DU9" s="283">
        <v>0</v>
      </c>
      <c r="DV9" s="283">
        <f>'Akordní úkolová mzda'!$L$16</f>
        <v>0</v>
      </c>
      <c r="DW9" s="283">
        <f>'Akordní úkolová mzda'!$L$17</f>
        <v>0</v>
      </c>
      <c r="DX9" s="283">
        <f>'Akordní úkolová mzda'!$L$18</f>
        <v>0</v>
      </c>
      <c r="DY9" s="283">
        <f>'Akordní úkolová mzda'!$L$19</f>
        <v>0</v>
      </c>
      <c r="DZ9" s="283">
        <f>'Akordní úkolová mzda'!$L$20</f>
        <v>0</v>
      </c>
      <c r="EA9" s="283">
        <f>'Akordní úkolová mzda'!$L$21</f>
        <v>0</v>
      </c>
      <c r="EB9" s="283">
        <f>'Akordní úkolová mzda'!$L$22</f>
        <v>0</v>
      </c>
      <c r="EC9" s="283">
        <v>0</v>
      </c>
      <c r="ED9" s="283">
        <f>'Akordní úkolová mzda'!$L$16</f>
        <v>0</v>
      </c>
      <c r="EE9" s="283">
        <f>'Akordní úkolová mzda'!$L$17</f>
        <v>0</v>
      </c>
      <c r="EF9" s="283">
        <f>'Akordní úkolová mzda'!$L$18</f>
        <v>0</v>
      </c>
      <c r="EG9" s="283">
        <f>'Akordní úkolová mzda'!$L$19</f>
        <v>0</v>
      </c>
      <c r="EH9" s="283">
        <f>'Akordní úkolová mzda'!$L$20</f>
        <v>0</v>
      </c>
      <c r="EI9" s="283">
        <f>'Akordní úkolová mzda'!$L$21</f>
        <v>0</v>
      </c>
      <c r="EJ9" s="283">
        <f>'Akordní úkolová mzda'!$L$22</f>
        <v>0</v>
      </c>
      <c r="EK9" s="283">
        <v>0</v>
      </c>
      <c r="EL9" s="283">
        <f>'Akordní úkolová mzda'!$L$16</f>
        <v>0</v>
      </c>
      <c r="EM9" s="283">
        <f>'Akordní úkolová mzda'!$L$17</f>
        <v>0</v>
      </c>
      <c r="EN9" s="283">
        <f>'Akordní úkolová mzda'!$L$18</f>
        <v>0</v>
      </c>
      <c r="EO9" s="283">
        <f>'Akordní úkolová mzda'!$L$19</f>
        <v>0</v>
      </c>
      <c r="EP9" s="283">
        <f>'Akordní úkolová mzda'!$L$20</f>
        <v>0</v>
      </c>
      <c r="EQ9" s="283">
        <f>'Akordní úkolová mzda'!$L$21</f>
        <v>0</v>
      </c>
      <c r="ER9" s="283">
        <f>'Akordní úkolová mzda'!$L$22</f>
        <v>0</v>
      </c>
      <c r="ES9" s="283">
        <v>0</v>
      </c>
      <c r="ET9" s="283">
        <f>'Akordní úkolová mzda'!$L$16</f>
        <v>0</v>
      </c>
      <c r="EU9" s="283">
        <f>'Akordní úkolová mzda'!$L$17</f>
        <v>0</v>
      </c>
      <c r="EV9" s="283">
        <f>'Akordní úkolová mzda'!$L$18</f>
        <v>0</v>
      </c>
      <c r="EW9" s="283">
        <f>'Akordní úkolová mzda'!$L$19</f>
        <v>0</v>
      </c>
      <c r="EX9" s="283">
        <f>'Akordní úkolová mzda'!$L$20</f>
        <v>0</v>
      </c>
      <c r="EY9" s="283">
        <f>'Akordní úkolová mzda'!$L$21</f>
        <v>0</v>
      </c>
      <c r="EZ9" s="283">
        <f>'Akordní úkolová mzda'!$L$22</f>
        <v>0</v>
      </c>
      <c r="FA9" s="283">
        <v>0</v>
      </c>
      <c r="FB9" s="283">
        <f>'Akordní úkolová mzda'!$L$16</f>
        <v>0</v>
      </c>
      <c r="FC9" s="283">
        <f>'Akordní úkolová mzda'!$L$17</f>
        <v>0</v>
      </c>
      <c r="FD9" s="283">
        <f>'Akordní úkolová mzda'!$L$18</f>
        <v>0</v>
      </c>
      <c r="FE9" s="283">
        <f>'Akordní úkolová mzda'!$L$19</f>
        <v>0</v>
      </c>
      <c r="FF9" s="283">
        <f>'Akordní úkolová mzda'!$L$20</f>
        <v>0</v>
      </c>
      <c r="FG9" s="283">
        <f>'Akordní úkolová mzda'!$L$21</f>
        <v>0</v>
      </c>
      <c r="FH9" s="283">
        <f>'Akordní úkolová mzda'!$L$22</f>
        <v>0</v>
      </c>
      <c r="FI9" s="283">
        <v>0</v>
      </c>
      <c r="FJ9" s="283">
        <f>'Akordní úkolová mzda'!$L$16</f>
        <v>0</v>
      </c>
      <c r="FK9" s="283">
        <f>'Akordní úkolová mzda'!$L$17</f>
        <v>0</v>
      </c>
      <c r="FL9" s="283">
        <f>'Akordní úkolová mzda'!$L$18</f>
        <v>0</v>
      </c>
      <c r="FM9" s="283">
        <f>'Akordní úkolová mzda'!$L$19</f>
        <v>0</v>
      </c>
      <c r="FN9" s="283">
        <f>'Akordní úkolová mzda'!$L$20</f>
        <v>0</v>
      </c>
      <c r="FO9" s="283">
        <f>'Akordní úkolová mzda'!$L$21</f>
        <v>0</v>
      </c>
      <c r="FP9" s="283">
        <f>'Akordní úkolová mzda'!$L$22</f>
        <v>0</v>
      </c>
      <c r="FQ9" s="283">
        <v>0</v>
      </c>
      <c r="FR9" s="283">
        <f>'Akordní úkolová mzda'!$L$16</f>
        <v>0</v>
      </c>
      <c r="FS9" s="283">
        <f>'Akordní úkolová mzda'!$L$17</f>
        <v>0</v>
      </c>
      <c r="FT9" s="283">
        <f>'Akordní úkolová mzda'!$L$18</f>
        <v>0</v>
      </c>
      <c r="FU9" s="283">
        <f>'Akordní úkolová mzda'!$L$19</f>
        <v>0</v>
      </c>
      <c r="FV9" s="283">
        <f>'Akordní úkolová mzda'!$L$20</f>
        <v>0</v>
      </c>
      <c r="FW9" s="283">
        <f>'Akordní úkolová mzda'!$L$21</f>
        <v>0</v>
      </c>
      <c r="FX9" s="283">
        <f>'Akordní úkolová mzda'!$L$22</f>
        <v>0</v>
      </c>
      <c r="FY9" s="283">
        <v>0</v>
      </c>
      <c r="FZ9" s="283">
        <f>'Akordní úkolová mzda'!$L$16</f>
        <v>0</v>
      </c>
      <c r="GA9" s="283">
        <f>'Akordní úkolová mzda'!$L$17</f>
        <v>0</v>
      </c>
      <c r="GB9" s="283">
        <f>'Akordní úkolová mzda'!$L$18</f>
        <v>0</v>
      </c>
      <c r="GC9" s="283">
        <f>'Akordní úkolová mzda'!$L$19</f>
        <v>0</v>
      </c>
      <c r="GD9" s="283">
        <f>'Akordní úkolová mzda'!$L$20</f>
        <v>0</v>
      </c>
      <c r="GE9" s="283">
        <f>'Akordní úkolová mzda'!$L$21</f>
        <v>0</v>
      </c>
      <c r="GF9" s="283">
        <f>'Akordní úkolová mzda'!$L$22</f>
        <v>0</v>
      </c>
      <c r="GG9" s="283">
        <v>0</v>
      </c>
      <c r="GH9" s="283">
        <f>'Akordní úkolová mzda'!$L$16</f>
        <v>0</v>
      </c>
      <c r="GI9" s="283">
        <f>'Akordní úkolová mzda'!$L$17</f>
        <v>0</v>
      </c>
      <c r="GJ9" s="283">
        <f>'Akordní úkolová mzda'!$L$18</f>
        <v>0</v>
      </c>
      <c r="GK9" s="283">
        <f>'Akordní úkolová mzda'!$L$19</f>
        <v>0</v>
      </c>
      <c r="GL9" s="283">
        <f>'Akordní úkolová mzda'!$L$20</f>
        <v>0</v>
      </c>
      <c r="GM9" s="283">
        <f>'Akordní úkolová mzda'!$L$21</f>
        <v>0</v>
      </c>
      <c r="GN9" s="283">
        <f>'Akordní úkolová mzda'!$L$22</f>
        <v>0</v>
      </c>
      <c r="GO9" s="283">
        <v>0</v>
      </c>
      <c r="GP9" s="285">
        <v>0</v>
      </c>
      <c r="GQ9" s="282">
        <v>0</v>
      </c>
      <c r="GR9" s="282">
        <v>0</v>
      </c>
      <c r="GS9" s="282">
        <v>0</v>
      </c>
      <c r="GT9" s="282">
        <v>0</v>
      </c>
      <c r="GU9" s="282">
        <v>0</v>
      </c>
      <c r="GV9" s="282">
        <v>0</v>
      </c>
      <c r="GW9" s="283">
        <f>'Akordní úkolová mzda'!$L$16</f>
        <v>0</v>
      </c>
      <c r="GX9" s="283">
        <f>'Akordní úkolová mzda'!$L$17</f>
        <v>0</v>
      </c>
      <c r="GY9" s="283">
        <f>'Akordní úkolová mzda'!$L$18</f>
        <v>0</v>
      </c>
      <c r="GZ9" s="283">
        <f>'Akordní úkolová mzda'!$L$19</f>
        <v>0</v>
      </c>
      <c r="HA9" s="283">
        <f>'Akordní úkolová mzda'!$L$20</f>
        <v>0</v>
      </c>
      <c r="HB9" s="283">
        <f>'Akordní úkolová mzda'!$L$21</f>
        <v>0</v>
      </c>
      <c r="HC9" s="283">
        <f>'Akordní úkolová mzda'!$L$22</f>
        <v>0</v>
      </c>
      <c r="HD9" s="283">
        <v>0</v>
      </c>
    </row>
    <row r="10" spans="1:212" ht="12.75">
      <c r="A10" s="286" t="s">
        <v>141</v>
      </c>
      <c r="B10" s="283">
        <v>113.24</v>
      </c>
      <c r="C10" s="283">
        <v>116.68</v>
      </c>
      <c r="D10" s="283">
        <v>115.82</v>
      </c>
      <c r="E10" s="283">
        <v>117.87</v>
      </c>
      <c r="F10" s="282">
        <v>119.5</v>
      </c>
      <c r="G10" s="283">
        <v>110.73</v>
      </c>
      <c r="H10" s="283">
        <v>98.71</v>
      </c>
      <c r="I10" s="283">
        <v>104.16</v>
      </c>
      <c r="J10" s="283">
        <v>96.7</v>
      </c>
      <c r="K10" s="283">
        <v>115.5</v>
      </c>
      <c r="L10" s="282" t="s">
        <v>15</v>
      </c>
      <c r="M10" s="283">
        <v>100.71</v>
      </c>
      <c r="N10" s="282">
        <v>94.88</v>
      </c>
      <c r="O10" s="282">
        <v>90.63</v>
      </c>
      <c r="P10" s="282">
        <v>90.47</v>
      </c>
      <c r="Q10" s="282">
        <v>85.05</v>
      </c>
      <c r="R10" s="282" t="s">
        <v>15</v>
      </c>
      <c r="S10" s="282">
        <v>74.79</v>
      </c>
      <c r="T10" s="282">
        <v>89.27</v>
      </c>
      <c r="U10" s="282">
        <v>127.99</v>
      </c>
      <c r="V10" s="282">
        <v>97.19</v>
      </c>
      <c r="W10" s="282">
        <v>122.14</v>
      </c>
      <c r="X10" s="282" t="s">
        <v>15</v>
      </c>
      <c r="Y10" s="282">
        <v>104.87</v>
      </c>
      <c r="Z10" s="282">
        <v>97.33</v>
      </c>
      <c r="AA10" s="282">
        <v>96.12</v>
      </c>
      <c r="AB10" s="282">
        <v>91.43</v>
      </c>
      <c r="AC10" s="282" t="s">
        <v>15</v>
      </c>
      <c r="AD10" s="282" t="s">
        <v>15</v>
      </c>
      <c r="AE10" s="282" t="s">
        <v>15</v>
      </c>
      <c r="AF10" s="282">
        <v>94.18</v>
      </c>
      <c r="AG10" s="282">
        <v>95.82</v>
      </c>
      <c r="AH10" s="282">
        <v>98.99</v>
      </c>
      <c r="AI10" s="282">
        <v>110.51</v>
      </c>
      <c r="AJ10" s="282">
        <v>98.09</v>
      </c>
      <c r="AK10" s="282" t="s">
        <v>15</v>
      </c>
      <c r="AL10" s="282">
        <v>97.66</v>
      </c>
      <c r="AM10" s="282">
        <v>98.6</v>
      </c>
      <c r="AN10" s="282">
        <v>107.63</v>
      </c>
      <c r="AO10" s="282" t="s">
        <v>15</v>
      </c>
      <c r="AP10" s="282" t="s">
        <v>15</v>
      </c>
      <c r="AQ10" s="282" t="s">
        <v>15</v>
      </c>
      <c r="AR10" s="282">
        <v>92.86</v>
      </c>
      <c r="AS10" s="282">
        <v>88.46</v>
      </c>
      <c r="AT10" s="282">
        <v>100.59</v>
      </c>
      <c r="AU10" s="282" t="s">
        <v>15</v>
      </c>
      <c r="AV10" s="282" t="s">
        <v>15</v>
      </c>
      <c r="AW10" s="282" t="s">
        <v>15</v>
      </c>
      <c r="AX10" s="282">
        <v>81.13</v>
      </c>
      <c r="AY10" s="282">
        <v>104.74</v>
      </c>
      <c r="AZ10" s="282">
        <v>97.15</v>
      </c>
      <c r="BA10" s="282">
        <v>90.17</v>
      </c>
      <c r="BB10" s="282" t="s">
        <v>15</v>
      </c>
      <c r="BC10" s="282">
        <v>76.09</v>
      </c>
      <c r="BD10" s="282">
        <v>85.18</v>
      </c>
      <c r="BE10" s="282">
        <v>96.52</v>
      </c>
      <c r="BF10" s="282">
        <v>85.18</v>
      </c>
      <c r="BG10" s="282">
        <v>108.29</v>
      </c>
      <c r="BH10" s="282" t="s">
        <v>15</v>
      </c>
      <c r="BI10" s="282">
        <v>66.7</v>
      </c>
      <c r="BJ10" s="282">
        <v>88.57</v>
      </c>
      <c r="BK10" s="282">
        <v>100.45</v>
      </c>
      <c r="BL10" s="282">
        <v>95.33</v>
      </c>
      <c r="BM10" s="282">
        <v>109.88</v>
      </c>
      <c r="BN10" s="282" t="s">
        <v>15</v>
      </c>
      <c r="BO10" s="282">
        <v>73.07</v>
      </c>
      <c r="BP10" s="282">
        <v>95.12</v>
      </c>
      <c r="BQ10" s="282">
        <v>92.64</v>
      </c>
      <c r="BR10" s="282">
        <v>93.68</v>
      </c>
      <c r="BS10" s="282" t="s">
        <v>15</v>
      </c>
      <c r="BT10" s="282">
        <v>111.32</v>
      </c>
      <c r="BU10" s="282">
        <v>77.28</v>
      </c>
      <c r="BV10" s="282">
        <v>94.01</v>
      </c>
      <c r="BW10" s="282">
        <v>90.46</v>
      </c>
      <c r="BX10" s="282">
        <v>93.71</v>
      </c>
      <c r="BY10" s="282">
        <v>108.2</v>
      </c>
      <c r="BZ10" s="282">
        <v>92.96</v>
      </c>
      <c r="CA10" s="282" t="s">
        <v>15</v>
      </c>
      <c r="CB10" s="282">
        <v>110.45</v>
      </c>
      <c r="CC10" s="282">
        <v>102.54</v>
      </c>
      <c r="CD10" s="282">
        <v>96.98</v>
      </c>
      <c r="CE10" s="282">
        <v>102.59</v>
      </c>
      <c r="CF10" s="282">
        <v>95.85</v>
      </c>
      <c r="CG10" s="282">
        <v>68.66</v>
      </c>
      <c r="CH10" s="283">
        <f>'Akordní úkolová mzda'!$L$16</f>
        <v>0</v>
      </c>
      <c r="CI10" s="283">
        <f>'Akordní úkolová mzda'!$L$17</f>
        <v>0</v>
      </c>
      <c r="CJ10" s="283">
        <f>'Akordní úkolová mzda'!$L$18</f>
        <v>0</v>
      </c>
      <c r="CK10" s="283">
        <f>'Akordní úkolová mzda'!$L$19</f>
        <v>0</v>
      </c>
      <c r="CL10" s="283">
        <f>'Akordní úkolová mzda'!$L$20</f>
        <v>0</v>
      </c>
      <c r="CM10" s="283">
        <f>'Akordní úkolová mzda'!$L$21</f>
        <v>0</v>
      </c>
      <c r="CN10" s="283">
        <f>'Akordní úkolová mzda'!$L$22</f>
        <v>0</v>
      </c>
      <c r="CO10" s="283">
        <v>0</v>
      </c>
      <c r="CP10" s="283">
        <f>'Akordní úkolová mzda'!$L$16</f>
        <v>0</v>
      </c>
      <c r="CQ10" s="283">
        <f>'Akordní úkolová mzda'!$L$17</f>
        <v>0</v>
      </c>
      <c r="CR10" s="283">
        <f>'Akordní úkolová mzda'!$L$18</f>
        <v>0</v>
      </c>
      <c r="CS10" s="283">
        <f>'Akordní úkolová mzda'!$L$19</f>
        <v>0</v>
      </c>
      <c r="CT10" s="283">
        <f>'Akordní úkolová mzda'!$L$20</f>
        <v>0</v>
      </c>
      <c r="CU10" s="283">
        <f>'Akordní úkolová mzda'!$L$21</f>
        <v>0</v>
      </c>
      <c r="CV10" s="283">
        <f>'Akordní úkolová mzda'!$L$22</f>
        <v>0</v>
      </c>
      <c r="CW10" s="283">
        <v>0</v>
      </c>
      <c r="CX10" s="283">
        <f>'Akordní úkolová mzda'!$L$16</f>
        <v>0</v>
      </c>
      <c r="CY10" s="283">
        <f>'Akordní úkolová mzda'!$L$17</f>
        <v>0</v>
      </c>
      <c r="CZ10" s="283">
        <f>'Akordní úkolová mzda'!$L$18</f>
        <v>0</v>
      </c>
      <c r="DA10" s="283">
        <f>'Akordní úkolová mzda'!$L$19</f>
        <v>0</v>
      </c>
      <c r="DB10" s="283">
        <f>'Akordní úkolová mzda'!$L$20</f>
        <v>0</v>
      </c>
      <c r="DC10" s="283">
        <f>'Akordní úkolová mzda'!$L$21</f>
        <v>0</v>
      </c>
      <c r="DD10" s="283">
        <f>'Akordní úkolová mzda'!$L$22</f>
        <v>0</v>
      </c>
      <c r="DE10" s="283">
        <v>0</v>
      </c>
      <c r="DF10" s="283">
        <f>'Akordní úkolová mzda'!$L$16</f>
        <v>0</v>
      </c>
      <c r="DG10" s="283">
        <f>'Akordní úkolová mzda'!$L$17</f>
        <v>0</v>
      </c>
      <c r="DH10" s="283">
        <f>'Akordní úkolová mzda'!$L$18</f>
        <v>0</v>
      </c>
      <c r="DI10" s="283">
        <f>'Akordní úkolová mzda'!$L$19</f>
        <v>0</v>
      </c>
      <c r="DJ10" s="283">
        <f>'Akordní úkolová mzda'!$L$20</f>
        <v>0</v>
      </c>
      <c r="DK10" s="283">
        <f>'Akordní úkolová mzda'!$L$21</f>
        <v>0</v>
      </c>
      <c r="DL10" s="283">
        <f>'Akordní úkolová mzda'!$L$22</f>
        <v>0</v>
      </c>
      <c r="DM10" s="283">
        <v>0</v>
      </c>
      <c r="DN10" s="283">
        <f>'Akordní úkolová mzda'!$L$16</f>
        <v>0</v>
      </c>
      <c r="DO10" s="283">
        <f>'Akordní úkolová mzda'!$L$17</f>
        <v>0</v>
      </c>
      <c r="DP10" s="283">
        <f>'Akordní úkolová mzda'!$L$18</f>
        <v>0</v>
      </c>
      <c r="DQ10" s="283">
        <f>'Akordní úkolová mzda'!$L$19</f>
        <v>0</v>
      </c>
      <c r="DR10" s="283">
        <f>'Akordní úkolová mzda'!$L$20</f>
        <v>0</v>
      </c>
      <c r="DS10" s="283">
        <f>'Akordní úkolová mzda'!$L$21</f>
        <v>0</v>
      </c>
      <c r="DT10" s="283">
        <f>'Akordní úkolová mzda'!$L$22</f>
        <v>0</v>
      </c>
      <c r="DU10" s="283">
        <v>0</v>
      </c>
      <c r="DV10" s="283">
        <f>'Akordní úkolová mzda'!$L$16</f>
        <v>0</v>
      </c>
      <c r="DW10" s="283">
        <f>'Akordní úkolová mzda'!$L$17</f>
        <v>0</v>
      </c>
      <c r="DX10" s="283">
        <f>'Akordní úkolová mzda'!$L$18</f>
        <v>0</v>
      </c>
      <c r="DY10" s="283">
        <f>'Akordní úkolová mzda'!$L$19</f>
        <v>0</v>
      </c>
      <c r="DZ10" s="283">
        <f>'Akordní úkolová mzda'!$L$20</f>
        <v>0</v>
      </c>
      <c r="EA10" s="283">
        <f>'Akordní úkolová mzda'!$L$21</f>
        <v>0</v>
      </c>
      <c r="EB10" s="283">
        <f>'Akordní úkolová mzda'!$L$22</f>
        <v>0</v>
      </c>
      <c r="EC10" s="283">
        <v>0</v>
      </c>
      <c r="ED10" s="283">
        <f>'Akordní úkolová mzda'!$L$16</f>
        <v>0</v>
      </c>
      <c r="EE10" s="283">
        <f>'Akordní úkolová mzda'!$L$17</f>
        <v>0</v>
      </c>
      <c r="EF10" s="283">
        <f>'Akordní úkolová mzda'!$L$18</f>
        <v>0</v>
      </c>
      <c r="EG10" s="283">
        <f>'Akordní úkolová mzda'!$L$19</f>
        <v>0</v>
      </c>
      <c r="EH10" s="283">
        <f>'Akordní úkolová mzda'!$L$20</f>
        <v>0</v>
      </c>
      <c r="EI10" s="283">
        <f>'Akordní úkolová mzda'!$L$21</f>
        <v>0</v>
      </c>
      <c r="EJ10" s="283">
        <f>'Akordní úkolová mzda'!$L$22</f>
        <v>0</v>
      </c>
      <c r="EK10" s="283">
        <v>0</v>
      </c>
      <c r="EL10" s="283">
        <f>'Akordní úkolová mzda'!$L$16</f>
        <v>0</v>
      </c>
      <c r="EM10" s="283">
        <f>'Akordní úkolová mzda'!$L$17</f>
        <v>0</v>
      </c>
      <c r="EN10" s="283">
        <f>'Akordní úkolová mzda'!$L$18</f>
        <v>0</v>
      </c>
      <c r="EO10" s="283">
        <f>'Akordní úkolová mzda'!$L$19</f>
        <v>0</v>
      </c>
      <c r="EP10" s="283">
        <f>'Akordní úkolová mzda'!$L$20</f>
        <v>0</v>
      </c>
      <c r="EQ10" s="283">
        <f>'Akordní úkolová mzda'!$L$21</f>
        <v>0</v>
      </c>
      <c r="ER10" s="283">
        <f>'Akordní úkolová mzda'!$L$22</f>
        <v>0</v>
      </c>
      <c r="ES10" s="283">
        <v>0</v>
      </c>
      <c r="ET10" s="283">
        <f>'Akordní úkolová mzda'!$L$16</f>
        <v>0</v>
      </c>
      <c r="EU10" s="283">
        <f>'Akordní úkolová mzda'!$L$17</f>
        <v>0</v>
      </c>
      <c r="EV10" s="283">
        <f>'Akordní úkolová mzda'!$L$18</f>
        <v>0</v>
      </c>
      <c r="EW10" s="283">
        <f>'Akordní úkolová mzda'!$L$19</f>
        <v>0</v>
      </c>
      <c r="EX10" s="283">
        <f>'Akordní úkolová mzda'!$L$20</f>
        <v>0</v>
      </c>
      <c r="EY10" s="283">
        <f>'Akordní úkolová mzda'!$L$21</f>
        <v>0</v>
      </c>
      <c r="EZ10" s="283">
        <f>'Akordní úkolová mzda'!$L$22</f>
        <v>0</v>
      </c>
      <c r="FA10" s="283">
        <v>0</v>
      </c>
      <c r="FB10" s="283">
        <f>'Akordní úkolová mzda'!$L$16</f>
        <v>0</v>
      </c>
      <c r="FC10" s="283">
        <f>'Akordní úkolová mzda'!$L$17</f>
        <v>0</v>
      </c>
      <c r="FD10" s="283">
        <f>'Akordní úkolová mzda'!$L$18</f>
        <v>0</v>
      </c>
      <c r="FE10" s="283">
        <f>'Akordní úkolová mzda'!$L$19</f>
        <v>0</v>
      </c>
      <c r="FF10" s="283">
        <f>'Akordní úkolová mzda'!$L$20</f>
        <v>0</v>
      </c>
      <c r="FG10" s="283">
        <f>'Akordní úkolová mzda'!$L$21</f>
        <v>0</v>
      </c>
      <c r="FH10" s="283">
        <f>'Akordní úkolová mzda'!$L$22</f>
        <v>0</v>
      </c>
      <c r="FI10" s="283">
        <v>0</v>
      </c>
      <c r="FJ10" s="283">
        <f>'Akordní úkolová mzda'!$L$16</f>
        <v>0</v>
      </c>
      <c r="FK10" s="283">
        <f>'Akordní úkolová mzda'!$L$17</f>
        <v>0</v>
      </c>
      <c r="FL10" s="283">
        <f>'Akordní úkolová mzda'!$L$18</f>
        <v>0</v>
      </c>
      <c r="FM10" s="283">
        <f>'Akordní úkolová mzda'!$L$19</f>
        <v>0</v>
      </c>
      <c r="FN10" s="283">
        <f>'Akordní úkolová mzda'!$L$20</f>
        <v>0</v>
      </c>
      <c r="FO10" s="283">
        <f>'Akordní úkolová mzda'!$L$21</f>
        <v>0</v>
      </c>
      <c r="FP10" s="283">
        <f>'Akordní úkolová mzda'!$L$22</f>
        <v>0</v>
      </c>
      <c r="FQ10" s="283">
        <v>0</v>
      </c>
      <c r="FR10" s="283">
        <f>'Akordní úkolová mzda'!$L$16</f>
        <v>0</v>
      </c>
      <c r="FS10" s="283">
        <f>'Akordní úkolová mzda'!$L$17</f>
        <v>0</v>
      </c>
      <c r="FT10" s="283">
        <f>'Akordní úkolová mzda'!$L$18</f>
        <v>0</v>
      </c>
      <c r="FU10" s="283">
        <f>'Akordní úkolová mzda'!$L$19</f>
        <v>0</v>
      </c>
      <c r="FV10" s="283">
        <f>'Akordní úkolová mzda'!$L$20</f>
        <v>0</v>
      </c>
      <c r="FW10" s="283">
        <f>'Akordní úkolová mzda'!$L$21</f>
        <v>0</v>
      </c>
      <c r="FX10" s="283">
        <f>'Akordní úkolová mzda'!$L$22</f>
        <v>0</v>
      </c>
      <c r="FY10" s="283">
        <v>0</v>
      </c>
      <c r="FZ10" s="283">
        <f>'Akordní úkolová mzda'!$L$16</f>
        <v>0</v>
      </c>
      <c r="GA10" s="283">
        <f>'Akordní úkolová mzda'!$L$17</f>
        <v>0</v>
      </c>
      <c r="GB10" s="283">
        <f>'Akordní úkolová mzda'!$L$18</f>
        <v>0</v>
      </c>
      <c r="GC10" s="283">
        <f>'Akordní úkolová mzda'!$L$19</f>
        <v>0</v>
      </c>
      <c r="GD10" s="283">
        <f>'Akordní úkolová mzda'!$L$20</f>
        <v>0</v>
      </c>
      <c r="GE10" s="283">
        <f>'Akordní úkolová mzda'!$L$21</f>
        <v>0</v>
      </c>
      <c r="GF10" s="283">
        <f>'Akordní úkolová mzda'!$L$22</f>
        <v>0</v>
      </c>
      <c r="GG10" s="283">
        <v>0</v>
      </c>
      <c r="GH10" s="283">
        <f>'Akordní úkolová mzda'!$L$16</f>
        <v>0</v>
      </c>
      <c r="GI10" s="283">
        <f>'Akordní úkolová mzda'!$L$17</f>
        <v>0</v>
      </c>
      <c r="GJ10" s="283">
        <f>'Akordní úkolová mzda'!$L$18</f>
        <v>0</v>
      </c>
      <c r="GK10" s="283">
        <f>'Akordní úkolová mzda'!$L$19</f>
        <v>0</v>
      </c>
      <c r="GL10" s="283">
        <f>'Akordní úkolová mzda'!$L$20</f>
        <v>0</v>
      </c>
      <c r="GM10" s="283">
        <f>'Akordní úkolová mzda'!$L$21</f>
        <v>0</v>
      </c>
      <c r="GN10" s="283">
        <f>'Akordní úkolová mzda'!$L$22</f>
        <v>0</v>
      </c>
      <c r="GO10" s="283">
        <v>0</v>
      </c>
      <c r="GP10" s="285">
        <v>0</v>
      </c>
      <c r="GQ10" s="282">
        <v>0</v>
      </c>
      <c r="GR10" s="282">
        <v>0</v>
      </c>
      <c r="GS10" s="282">
        <v>0</v>
      </c>
      <c r="GT10" s="282">
        <v>0</v>
      </c>
      <c r="GU10" s="282">
        <v>0</v>
      </c>
      <c r="GV10" s="282">
        <v>0</v>
      </c>
      <c r="GW10" s="283">
        <f>'Akordní úkolová mzda'!$L$16</f>
        <v>0</v>
      </c>
      <c r="GX10" s="283">
        <f>'Akordní úkolová mzda'!$L$17</f>
        <v>0</v>
      </c>
      <c r="GY10" s="283">
        <f>'Akordní úkolová mzda'!$L$18</f>
        <v>0</v>
      </c>
      <c r="GZ10" s="283">
        <f>'Akordní úkolová mzda'!$L$19</f>
        <v>0</v>
      </c>
      <c r="HA10" s="283">
        <f>'Akordní úkolová mzda'!$L$20</f>
        <v>0</v>
      </c>
      <c r="HB10" s="283">
        <f>'Akordní úkolová mzda'!$L$21</f>
        <v>0</v>
      </c>
      <c r="HC10" s="283">
        <f>'Akordní úkolová mzda'!$L$22</f>
        <v>0</v>
      </c>
      <c r="HD10" s="283">
        <v>0</v>
      </c>
    </row>
    <row r="11" spans="1:212" ht="12.75">
      <c r="A11" s="286" t="s">
        <v>142</v>
      </c>
      <c r="B11" s="283">
        <v>117.79</v>
      </c>
      <c r="C11" s="283">
        <v>117.59</v>
      </c>
      <c r="D11" s="283">
        <v>116.61</v>
      </c>
      <c r="E11" s="283">
        <v>120.99</v>
      </c>
      <c r="F11" s="282">
        <v>134.97</v>
      </c>
      <c r="G11" s="283">
        <v>114.58</v>
      </c>
      <c r="H11" s="283">
        <v>101.11</v>
      </c>
      <c r="I11" s="283">
        <v>104.88</v>
      </c>
      <c r="J11" s="283">
        <v>98.44</v>
      </c>
      <c r="K11" s="283">
        <v>122.06</v>
      </c>
      <c r="L11" s="282" t="s">
        <v>15</v>
      </c>
      <c r="M11" s="283">
        <v>99.73</v>
      </c>
      <c r="N11" s="282">
        <v>99.95</v>
      </c>
      <c r="O11" s="282">
        <v>106.72</v>
      </c>
      <c r="P11" s="282">
        <v>93.43</v>
      </c>
      <c r="Q11" s="282">
        <v>87.21</v>
      </c>
      <c r="R11" s="282" t="s">
        <v>15</v>
      </c>
      <c r="S11" s="282">
        <v>67.09</v>
      </c>
      <c r="T11" s="282">
        <v>93.81</v>
      </c>
      <c r="U11" s="282">
        <v>135.66</v>
      </c>
      <c r="V11" s="282">
        <v>103.92</v>
      </c>
      <c r="W11" s="282">
        <v>120</v>
      </c>
      <c r="X11" s="282" t="s">
        <v>15</v>
      </c>
      <c r="Y11" s="282" t="s">
        <v>15</v>
      </c>
      <c r="Z11" s="282">
        <v>98.4</v>
      </c>
      <c r="AA11" s="282">
        <v>92.49</v>
      </c>
      <c r="AB11" s="282">
        <v>98.8</v>
      </c>
      <c r="AC11" s="282" t="s">
        <v>15</v>
      </c>
      <c r="AD11" s="282" t="s">
        <v>15</v>
      </c>
      <c r="AE11" s="282" t="s">
        <v>15</v>
      </c>
      <c r="AF11" s="282">
        <v>98.73</v>
      </c>
      <c r="AG11" s="282">
        <v>103.59</v>
      </c>
      <c r="AH11" s="282">
        <v>106.17</v>
      </c>
      <c r="AI11" s="282">
        <v>107.68</v>
      </c>
      <c r="AJ11" s="282">
        <v>104.72</v>
      </c>
      <c r="AK11" s="282" t="s">
        <v>15</v>
      </c>
      <c r="AL11" s="282">
        <v>109.56</v>
      </c>
      <c r="AM11" s="282" t="s">
        <v>15</v>
      </c>
      <c r="AN11" s="282">
        <v>120.21</v>
      </c>
      <c r="AO11" s="282" t="s">
        <v>15</v>
      </c>
      <c r="AP11" s="282" t="s">
        <v>15</v>
      </c>
      <c r="AQ11" s="282" t="s">
        <v>15</v>
      </c>
      <c r="AR11" s="282">
        <v>97.49</v>
      </c>
      <c r="AS11" s="282">
        <v>91.09</v>
      </c>
      <c r="AT11" s="282">
        <v>102.69</v>
      </c>
      <c r="AU11" s="282" t="s">
        <v>15</v>
      </c>
      <c r="AV11" s="282" t="s">
        <v>15</v>
      </c>
      <c r="AW11" s="282" t="s">
        <v>15</v>
      </c>
      <c r="AX11" s="282">
        <v>87.75</v>
      </c>
      <c r="AY11" s="282">
        <v>109.39</v>
      </c>
      <c r="AZ11" s="282">
        <v>104.95</v>
      </c>
      <c r="BA11" s="282">
        <v>93.42</v>
      </c>
      <c r="BB11" s="282" t="s">
        <v>15</v>
      </c>
      <c r="BC11" s="282">
        <v>96.28</v>
      </c>
      <c r="BD11" s="282">
        <v>88.94</v>
      </c>
      <c r="BE11" s="282">
        <v>99.62</v>
      </c>
      <c r="BF11" s="282">
        <v>94.57</v>
      </c>
      <c r="BG11" s="282">
        <v>118.05</v>
      </c>
      <c r="BH11" s="282" t="s">
        <v>15</v>
      </c>
      <c r="BI11" s="282" t="s">
        <v>15</v>
      </c>
      <c r="BJ11" s="282">
        <v>94.51</v>
      </c>
      <c r="BK11" s="282">
        <v>107.23</v>
      </c>
      <c r="BL11" s="282">
        <v>105.18</v>
      </c>
      <c r="BM11" s="282">
        <v>119.06</v>
      </c>
      <c r="BN11" s="282" t="s">
        <v>15</v>
      </c>
      <c r="BO11" s="282">
        <v>74.78</v>
      </c>
      <c r="BP11" s="282">
        <v>97.35</v>
      </c>
      <c r="BQ11" s="282">
        <v>103.86</v>
      </c>
      <c r="BR11" s="282">
        <v>103.55</v>
      </c>
      <c r="BS11" s="282" t="s">
        <v>15</v>
      </c>
      <c r="BT11" s="282">
        <v>137.48</v>
      </c>
      <c r="BU11" s="282">
        <v>84.87</v>
      </c>
      <c r="BV11" s="282">
        <v>99.04</v>
      </c>
      <c r="BW11" s="282">
        <v>124.42</v>
      </c>
      <c r="BX11" s="282">
        <v>97.31</v>
      </c>
      <c r="BY11" s="282">
        <v>105.87</v>
      </c>
      <c r="BZ11" s="282">
        <v>100.27</v>
      </c>
      <c r="CA11" s="282" t="s">
        <v>15</v>
      </c>
      <c r="CB11" s="282">
        <v>116.32</v>
      </c>
      <c r="CC11" s="282">
        <v>103.08</v>
      </c>
      <c r="CD11" s="282">
        <v>104.66</v>
      </c>
      <c r="CE11" s="282">
        <v>106.04</v>
      </c>
      <c r="CF11" s="282">
        <v>99.39</v>
      </c>
      <c r="CG11" s="282">
        <v>76.8</v>
      </c>
      <c r="CH11" s="283">
        <f>'Akordní úkolová mzda'!$L$16</f>
        <v>0</v>
      </c>
      <c r="CI11" s="283">
        <f>'Akordní úkolová mzda'!$L$17</f>
        <v>0</v>
      </c>
      <c r="CJ11" s="283">
        <f>'Akordní úkolová mzda'!$L$18</f>
        <v>0</v>
      </c>
      <c r="CK11" s="283">
        <f>'Akordní úkolová mzda'!$L$19</f>
        <v>0</v>
      </c>
      <c r="CL11" s="283">
        <f>'Akordní úkolová mzda'!$L$20</f>
        <v>0</v>
      </c>
      <c r="CM11" s="283">
        <f>'Akordní úkolová mzda'!$L$21</f>
        <v>0</v>
      </c>
      <c r="CN11" s="283">
        <f>'Akordní úkolová mzda'!$L$22</f>
        <v>0</v>
      </c>
      <c r="CO11" s="283">
        <v>0</v>
      </c>
      <c r="CP11" s="283">
        <f>'Akordní úkolová mzda'!$L$16</f>
        <v>0</v>
      </c>
      <c r="CQ11" s="283">
        <f>'Akordní úkolová mzda'!$L$17</f>
        <v>0</v>
      </c>
      <c r="CR11" s="283">
        <f>'Akordní úkolová mzda'!$L$18</f>
        <v>0</v>
      </c>
      <c r="CS11" s="283">
        <f>'Akordní úkolová mzda'!$L$19</f>
        <v>0</v>
      </c>
      <c r="CT11" s="283">
        <f>'Akordní úkolová mzda'!$L$20</f>
        <v>0</v>
      </c>
      <c r="CU11" s="283">
        <f>'Akordní úkolová mzda'!$L$21</f>
        <v>0</v>
      </c>
      <c r="CV11" s="283">
        <f>'Akordní úkolová mzda'!$L$22</f>
        <v>0</v>
      </c>
      <c r="CW11" s="283">
        <v>0</v>
      </c>
      <c r="CX11" s="283">
        <f>'Akordní úkolová mzda'!$L$16</f>
        <v>0</v>
      </c>
      <c r="CY11" s="283">
        <f>'Akordní úkolová mzda'!$L$17</f>
        <v>0</v>
      </c>
      <c r="CZ11" s="283">
        <f>'Akordní úkolová mzda'!$L$18</f>
        <v>0</v>
      </c>
      <c r="DA11" s="283">
        <f>'Akordní úkolová mzda'!$L$19</f>
        <v>0</v>
      </c>
      <c r="DB11" s="283">
        <f>'Akordní úkolová mzda'!$L$20</f>
        <v>0</v>
      </c>
      <c r="DC11" s="283">
        <f>'Akordní úkolová mzda'!$L$21</f>
        <v>0</v>
      </c>
      <c r="DD11" s="283">
        <f>'Akordní úkolová mzda'!$L$22</f>
        <v>0</v>
      </c>
      <c r="DE11" s="283">
        <v>0</v>
      </c>
      <c r="DF11" s="283">
        <f>'Akordní úkolová mzda'!$L$16</f>
        <v>0</v>
      </c>
      <c r="DG11" s="283">
        <f>'Akordní úkolová mzda'!$L$17</f>
        <v>0</v>
      </c>
      <c r="DH11" s="283">
        <f>'Akordní úkolová mzda'!$L$18</f>
        <v>0</v>
      </c>
      <c r="DI11" s="283">
        <f>'Akordní úkolová mzda'!$L$19</f>
        <v>0</v>
      </c>
      <c r="DJ11" s="283">
        <f>'Akordní úkolová mzda'!$L$20</f>
        <v>0</v>
      </c>
      <c r="DK11" s="283">
        <f>'Akordní úkolová mzda'!$L$21</f>
        <v>0</v>
      </c>
      <c r="DL11" s="283">
        <f>'Akordní úkolová mzda'!$L$22</f>
        <v>0</v>
      </c>
      <c r="DM11" s="283">
        <v>0</v>
      </c>
      <c r="DN11" s="283">
        <f>'Akordní úkolová mzda'!$L$16</f>
        <v>0</v>
      </c>
      <c r="DO11" s="283">
        <f>'Akordní úkolová mzda'!$L$17</f>
        <v>0</v>
      </c>
      <c r="DP11" s="283">
        <f>'Akordní úkolová mzda'!$L$18</f>
        <v>0</v>
      </c>
      <c r="DQ11" s="283">
        <f>'Akordní úkolová mzda'!$L$19</f>
        <v>0</v>
      </c>
      <c r="DR11" s="283">
        <f>'Akordní úkolová mzda'!$L$20</f>
        <v>0</v>
      </c>
      <c r="DS11" s="283">
        <f>'Akordní úkolová mzda'!$L$21</f>
        <v>0</v>
      </c>
      <c r="DT11" s="283">
        <f>'Akordní úkolová mzda'!$L$22</f>
        <v>0</v>
      </c>
      <c r="DU11" s="283">
        <v>0</v>
      </c>
      <c r="DV11" s="283">
        <f>'Akordní úkolová mzda'!$L$16</f>
        <v>0</v>
      </c>
      <c r="DW11" s="283">
        <f>'Akordní úkolová mzda'!$L$17</f>
        <v>0</v>
      </c>
      <c r="DX11" s="283">
        <f>'Akordní úkolová mzda'!$L$18</f>
        <v>0</v>
      </c>
      <c r="DY11" s="283">
        <f>'Akordní úkolová mzda'!$L$19</f>
        <v>0</v>
      </c>
      <c r="DZ11" s="283">
        <f>'Akordní úkolová mzda'!$L$20</f>
        <v>0</v>
      </c>
      <c r="EA11" s="283">
        <f>'Akordní úkolová mzda'!$L$21</f>
        <v>0</v>
      </c>
      <c r="EB11" s="283">
        <f>'Akordní úkolová mzda'!$L$22</f>
        <v>0</v>
      </c>
      <c r="EC11" s="283">
        <v>0</v>
      </c>
      <c r="ED11" s="283">
        <f>'Akordní úkolová mzda'!$L$16</f>
        <v>0</v>
      </c>
      <c r="EE11" s="283">
        <f>'Akordní úkolová mzda'!$L$17</f>
        <v>0</v>
      </c>
      <c r="EF11" s="283">
        <f>'Akordní úkolová mzda'!$L$18</f>
        <v>0</v>
      </c>
      <c r="EG11" s="283">
        <f>'Akordní úkolová mzda'!$L$19</f>
        <v>0</v>
      </c>
      <c r="EH11" s="283">
        <f>'Akordní úkolová mzda'!$L$20</f>
        <v>0</v>
      </c>
      <c r="EI11" s="283">
        <f>'Akordní úkolová mzda'!$L$21</f>
        <v>0</v>
      </c>
      <c r="EJ11" s="283">
        <f>'Akordní úkolová mzda'!$L$22</f>
        <v>0</v>
      </c>
      <c r="EK11" s="283">
        <v>0</v>
      </c>
      <c r="EL11" s="283">
        <f>'Akordní úkolová mzda'!$L$16</f>
        <v>0</v>
      </c>
      <c r="EM11" s="283">
        <f>'Akordní úkolová mzda'!$L$17</f>
        <v>0</v>
      </c>
      <c r="EN11" s="283">
        <f>'Akordní úkolová mzda'!$L$18</f>
        <v>0</v>
      </c>
      <c r="EO11" s="283">
        <f>'Akordní úkolová mzda'!$L$19</f>
        <v>0</v>
      </c>
      <c r="EP11" s="283">
        <f>'Akordní úkolová mzda'!$L$20</f>
        <v>0</v>
      </c>
      <c r="EQ11" s="283">
        <f>'Akordní úkolová mzda'!$L$21</f>
        <v>0</v>
      </c>
      <c r="ER11" s="283">
        <f>'Akordní úkolová mzda'!$L$22</f>
        <v>0</v>
      </c>
      <c r="ES11" s="283">
        <v>0</v>
      </c>
      <c r="ET11" s="283">
        <f>'Akordní úkolová mzda'!$L$16</f>
        <v>0</v>
      </c>
      <c r="EU11" s="283">
        <f>'Akordní úkolová mzda'!$L$17</f>
        <v>0</v>
      </c>
      <c r="EV11" s="283">
        <f>'Akordní úkolová mzda'!$L$18</f>
        <v>0</v>
      </c>
      <c r="EW11" s="283">
        <f>'Akordní úkolová mzda'!$L$19</f>
        <v>0</v>
      </c>
      <c r="EX11" s="283">
        <f>'Akordní úkolová mzda'!$L$20</f>
        <v>0</v>
      </c>
      <c r="EY11" s="283">
        <f>'Akordní úkolová mzda'!$L$21</f>
        <v>0</v>
      </c>
      <c r="EZ11" s="283">
        <f>'Akordní úkolová mzda'!$L$22</f>
        <v>0</v>
      </c>
      <c r="FA11" s="283">
        <v>0</v>
      </c>
      <c r="FB11" s="283">
        <f>'Akordní úkolová mzda'!$L$16</f>
        <v>0</v>
      </c>
      <c r="FC11" s="283">
        <f>'Akordní úkolová mzda'!$L$17</f>
        <v>0</v>
      </c>
      <c r="FD11" s="283">
        <f>'Akordní úkolová mzda'!$L$18</f>
        <v>0</v>
      </c>
      <c r="FE11" s="283">
        <f>'Akordní úkolová mzda'!$L$19</f>
        <v>0</v>
      </c>
      <c r="FF11" s="283">
        <f>'Akordní úkolová mzda'!$L$20</f>
        <v>0</v>
      </c>
      <c r="FG11" s="283">
        <f>'Akordní úkolová mzda'!$L$21</f>
        <v>0</v>
      </c>
      <c r="FH11" s="283">
        <f>'Akordní úkolová mzda'!$L$22</f>
        <v>0</v>
      </c>
      <c r="FI11" s="283">
        <v>0</v>
      </c>
      <c r="FJ11" s="283">
        <f>'Akordní úkolová mzda'!$L$16</f>
        <v>0</v>
      </c>
      <c r="FK11" s="283">
        <f>'Akordní úkolová mzda'!$L$17</f>
        <v>0</v>
      </c>
      <c r="FL11" s="283">
        <f>'Akordní úkolová mzda'!$L$18</f>
        <v>0</v>
      </c>
      <c r="FM11" s="283">
        <f>'Akordní úkolová mzda'!$L$19</f>
        <v>0</v>
      </c>
      <c r="FN11" s="283">
        <f>'Akordní úkolová mzda'!$L$20</f>
        <v>0</v>
      </c>
      <c r="FO11" s="283">
        <f>'Akordní úkolová mzda'!$L$21</f>
        <v>0</v>
      </c>
      <c r="FP11" s="283">
        <f>'Akordní úkolová mzda'!$L$22</f>
        <v>0</v>
      </c>
      <c r="FQ11" s="283">
        <v>0</v>
      </c>
      <c r="FR11" s="283">
        <f>'Akordní úkolová mzda'!$L$16</f>
        <v>0</v>
      </c>
      <c r="FS11" s="283">
        <f>'Akordní úkolová mzda'!$L$17</f>
        <v>0</v>
      </c>
      <c r="FT11" s="283">
        <f>'Akordní úkolová mzda'!$L$18</f>
        <v>0</v>
      </c>
      <c r="FU11" s="283">
        <f>'Akordní úkolová mzda'!$L$19</f>
        <v>0</v>
      </c>
      <c r="FV11" s="283">
        <f>'Akordní úkolová mzda'!$L$20</f>
        <v>0</v>
      </c>
      <c r="FW11" s="283">
        <f>'Akordní úkolová mzda'!$L$21</f>
        <v>0</v>
      </c>
      <c r="FX11" s="283">
        <f>'Akordní úkolová mzda'!$L$22</f>
        <v>0</v>
      </c>
      <c r="FY11" s="283">
        <v>0</v>
      </c>
      <c r="FZ11" s="283">
        <f>'Akordní úkolová mzda'!$L$16</f>
        <v>0</v>
      </c>
      <c r="GA11" s="283">
        <f>'Akordní úkolová mzda'!$L$17</f>
        <v>0</v>
      </c>
      <c r="GB11" s="283">
        <f>'Akordní úkolová mzda'!$L$18</f>
        <v>0</v>
      </c>
      <c r="GC11" s="283">
        <f>'Akordní úkolová mzda'!$L$19</f>
        <v>0</v>
      </c>
      <c r="GD11" s="283">
        <f>'Akordní úkolová mzda'!$L$20</f>
        <v>0</v>
      </c>
      <c r="GE11" s="283">
        <f>'Akordní úkolová mzda'!$L$21</f>
        <v>0</v>
      </c>
      <c r="GF11" s="283">
        <f>'Akordní úkolová mzda'!$L$22</f>
        <v>0</v>
      </c>
      <c r="GG11" s="283">
        <v>0</v>
      </c>
      <c r="GH11" s="283">
        <f>'Akordní úkolová mzda'!$L$16</f>
        <v>0</v>
      </c>
      <c r="GI11" s="283">
        <f>'Akordní úkolová mzda'!$L$17</f>
        <v>0</v>
      </c>
      <c r="GJ11" s="283">
        <f>'Akordní úkolová mzda'!$L$18</f>
        <v>0</v>
      </c>
      <c r="GK11" s="283">
        <f>'Akordní úkolová mzda'!$L$19</f>
        <v>0</v>
      </c>
      <c r="GL11" s="283">
        <f>'Akordní úkolová mzda'!$L$20</f>
        <v>0</v>
      </c>
      <c r="GM11" s="283">
        <f>'Akordní úkolová mzda'!$L$21</f>
        <v>0</v>
      </c>
      <c r="GN11" s="283">
        <f>'Akordní úkolová mzda'!$L$22</f>
        <v>0</v>
      </c>
      <c r="GO11" s="283">
        <v>0</v>
      </c>
      <c r="GP11" s="285">
        <v>0</v>
      </c>
      <c r="GQ11" s="282">
        <v>0</v>
      </c>
      <c r="GR11" s="282">
        <v>0</v>
      </c>
      <c r="GS11" s="282">
        <v>0</v>
      </c>
      <c r="GT11" s="282">
        <v>0</v>
      </c>
      <c r="GU11" s="282">
        <v>0</v>
      </c>
      <c r="GV11" s="282">
        <v>0</v>
      </c>
      <c r="GW11" s="283">
        <f>'Akordní úkolová mzda'!$L$16</f>
        <v>0</v>
      </c>
      <c r="GX11" s="283">
        <f>'Akordní úkolová mzda'!$L$17</f>
        <v>0</v>
      </c>
      <c r="GY11" s="283">
        <f>'Akordní úkolová mzda'!$L$18</f>
        <v>0</v>
      </c>
      <c r="GZ11" s="283">
        <f>'Akordní úkolová mzda'!$L$19</f>
        <v>0</v>
      </c>
      <c r="HA11" s="283">
        <f>'Akordní úkolová mzda'!$L$20</f>
        <v>0</v>
      </c>
      <c r="HB11" s="283">
        <f>'Akordní úkolová mzda'!$L$21</f>
        <v>0</v>
      </c>
      <c r="HC11" s="283">
        <f>'Akordní úkolová mzda'!$L$22</f>
        <v>0</v>
      </c>
      <c r="HD11" s="283">
        <v>0</v>
      </c>
    </row>
    <row r="12" spans="1:212" ht="12.75">
      <c r="A12" s="286" t="s">
        <v>143</v>
      </c>
      <c r="B12" s="283">
        <v>111.09</v>
      </c>
      <c r="C12" s="283">
        <v>116.99</v>
      </c>
      <c r="D12" s="283">
        <v>115.13</v>
      </c>
      <c r="E12" s="283">
        <v>105.37</v>
      </c>
      <c r="F12" s="282">
        <v>117.49</v>
      </c>
      <c r="G12" s="283">
        <v>115.15</v>
      </c>
      <c r="H12" s="283">
        <v>100.88</v>
      </c>
      <c r="I12" s="283">
        <v>104.85</v>
      </c>
      <c r="J12" s="283">
        <v>101.49</v>
      </c>
      <c r="K12" s="283">
        <v>113.86</v>
      </c>
      <c r="L12" s="282" t="s">
        <v>15</v>
      </c>
      <c r="M12" s="283">
        <v>107.83</v>
      </c>
      <c r="N12" s="282">
        <v>102.61</v>
      </c>
      <c r="O12" s="282">
        <v>95.7</v>
      </c>
      <c r="P12" s="282">
        <v>94.87</v>
      </c>
      <c r="Q12" s="282">
        <v>80.68</v>
      </c>
      <c r="R12" s="282" t="s">
        <v>15</v>
      </c>
      <c r="S12" s="282">
        <v>76.48</v>
      </c>
      <c r="T12" s="282">
        <v>93.7</v>
      </c>
      <c r="U12" s="282">
        <v>121.26</v>
      </c>
      <c r="V12" s="282">
        <v>96.18</v>
      </c>
      <c r="W12" s="282" t="s">
        <v>15</v>
      </c>
      <c r="X12" s="282" t="s">
        <v>15</v>
      </c>
      <c r="Y12" s="282" t="s">
        <v>15</v>
      </c>
      <c r="Z12" s="282">
        <v>92.04</v>
      </c>
      <c r="AA12" s="282">
        <v>87.56</v>
      </c>
      <c r="AB12" s="282">
        <v>94.42</v>
      </c>
      <c r="AC12" s="282" t="s">
        <v>15</v>
      </c>
      <c r="AD12" s="282" t="s">
        <v>15</v>
      </c>
      <c r="AE12" s="282" t="s">
        <v>15</v>
      </c>
      <c r="AF12" s="282">
        <v>90.84</v>
      </c>
      <c r="AG12" s="282">
        <v>102.97</v>
      </c>
      <c r="AH12" s="282">
        <v>101.05</v>
      </c>
      <c r="AI12" s="282">
        <v>126.39</v>
      </c>
      <c r="AJ12" s="282">
        <v>107.38</v>
      </c>
      <c r="AK12" s="282" t="s">
        <v>15</v>
      </c>
      <c r="AL12" s="282">
        <v>105.09</v>
      </c>
      <c r="AM12" s="282" t="s">
        <v>15</v>
      </c>
      <c r="AN12" s="282">
        <v>112.78</v>
      </c>
      <c r="AO12" s="282" t="s">
        <v>15</v>
      </c>
      <c r="AP12" s="282" t="s">
        <v>15</v>
      </c>
      <c r="AQ12" s="282" t="s">
        <v>15</v>
      </c>
      <c r="AR12" s="282">
        <v>92.19</v>
      </c>
      <c r="AS12" s="282">
        <v>87.19</v>
      </c>
      <c r="AT12" s="282">
        <v>96.31</v>
      </c>
      <c r="AU12" s="282">
        <v>120.64</v>
      </c>
      <c r="AV12" s="282" t="s">
        <v>15</v>
      </c>
      <c r="AW12" s="282" t="s">
        <v>15</v>
      </c>
      <c r="AX12" s="282">
        <v>86.99</v>
      </c>
      <c r="AY12" s="282">
        <v>95.64</v>
      </c>
      <c r="AZ12" s="282">
        <v>101.61</v>
      </c>
      <c r="BA12" s="282">
        <v>123.6</v>
      </c>
      <c r="BB12" s="282" t="s">
        <v>15</v>
      </c>
      <c r="BC12" s="282">
        <v>84.81</v>
      </c>
      <c r="BD12" s="282">
        <v>88.34</v>
      </c>
      <c r="BE12" s="282">
        <v>93.24</v>
      </c>
      <c r="BF12" s="282">
        <v>92.2</v>
      </c>
      <c r="BG12" s="282">
        <v>106.43</v>
      </c>
      <c r="BH12" s="282" t="s">
        <v>15</v>
      </c>
      <c r="BI12" s="282">
        <v>81.01</v>
      </c>
      <c r="BJ12" s="282">
        <v>93.38</v>
      </c>
      <c r="BK12" s="282">
        <v>102.7</v>
      </c>
      <c r="BL12" s="282">
        <v>101.97</v>
      </c>
      <c r="BM12" s="282">
        <v>108.14</v>
      </c>
      <c r="BN12" s="282" t="s">
        <v>15</v>
      </c>
      <c r="BO12" s="282">
        <v>88.44</v>
      </c>
      <c r="BP12" s="282">
        <v>98.16</v>
      </c>
      <c r="BQ12" s="282">
        <v>95.66</v>
      </c>
      <c r="BR12" s="282">
        <v>97.03</v>
      </c>
      <c r="BS12" s="282" t="s">
        <v>15</v>
      </c>
      <c r="BT12" s="282">
        <v>140.01</v>
      </c>
      <c r="BU12" s="282">
        <v>81.7</v>
      </c>
      <c r="BV12" s="282">
        <v>98.03</v>
      </c>
      <c r="BW12" s="282">
        <v>104.49</v>
      </c>
      <c r="BX12" s="282">
        <v>99.39</v>
      </c>
      <c r="BY12" s="282">
        <v>102.31</v>
      </c>
      <c r="BZ12" s="282" t="s">
        <v>15</v>
      </c>
      <c r="CA12" s="282" t="s">
        <v>15</v>
      </c>
      <c r="CB12" s="282">
        <v>113.08</v>
      </c>
      <c r="CC12" s="282">
        <v>93.92</v>
      </c>
      <c r="CD12" s="282">
        <v>102.31</v>
      </c>
      <c r="CE12" s="282">
        <v>110.76</v>
      </c>
      <c r="CF12" s="282">
        <v>105.62</v>
      </c>
      <c r="CG12" s="282">
        <v>68.5</v>
      </c>
      <c r="CH12" s="283">
        <f>'Akordní úkolová mzda'!$L$16</f>
        <v>0</v>
      </c>
      <c r="CI12" s="283">
        <f>'Akordní úkolová mzda'!$L$17</f>
        <v>0</v>
      </c>
      <c r="CJ12" s="283">
        <f>'Akordní úkolová mzda'!$L$18</f>
        <v>0</v>
      </c>
      <c r="CK12" s="283">
        <f>'Akordní úkolová mzda'!$L$19</f>
        <v>0</v>
      </c>
      <c r="CL12" s="283">
        <f>'Akordní úkolová mzda'!$L$20</f>
        <v>0</v>
      </c>
      <c r="CM12" s="283">
        <f>'Akordní úkolová mzda'!$L$21</f>
        <v>0</v>
      </c>
      <c r="CN12" s="283">
        <f>'Akordní úkolová mzda'!$L$22</f>
        <v>0</v>
      </c>
      <c r="CO12" s="283">
        <v>0</v>
      </c>
      <c r="CP12" s="283">
        <f>'Akordní úkolová mzda'!$L$16</f>
        <v>0</v>
      </c>
      <c r="CQ12" s="283">
        <f>'Akordní úkolová mzda'!$L$17</f>
        <v>0</v>
      </c>
      <c r="CR12" s="283">
        <f>'Akordní úkolová mzda'!$L$18</f>
        <v>0</v>
      </c>
      <c r="CS12" s="283">
        <f>'Akordní úkolová mzda'!$L$19</f>
        <v>0</v>
      </c>
      <c r="CT12" s="283">
        <f>'Akordní úkolová mzda'!$L$20</f>
        <v>0</v>
      </c>
      <c r="CU12" s="283">
        <f>'Akordní úkolová mzda'!$L$21</f>
        <v>0</v>
      </c>
      <c r="CV12" s="283">
        <f>'Akordní úkolová mzda'!$L$22</f>
        <v>0</v>
      </c>
      <c r="CW12" s="283">
        <v>0</v>
      </c>
      <c r="CX12" s="283">
        <f>'Akordní úkolová mzda'!$L$16</f>
        <v>0</v>
      </c>
      <c r="CY12" s="283">
        <f>'Akordní úkolová mzda'!$L$17</f>
        <v>0</v>
      </c>
      <c r="CZ12" s="283">
        <f>'Akordní úkolová mzda'!$L$18</f>
        <v>0</v>
      </c>
      <c r="DA12" s="283">
        <f>'Akordní úkolová mzda'!$L$19</f>
        <v>0</v>
      </c>
      <c r="DB12" s="283">
        <f>'Akordní úkolová mzda'!$L$20</f>
        <v>0</v>
      </c>
      <c r="DC12" s="283">
        <f>'Akordní úkolová mzda'!$L$21</f>
        <v>0</v>
      </c>
      <c r="DD12" s="283">
        <f>'Akordní úkolová mzda'!$L$22</f>
        <v>0</v>
      </c>
      <c r="DE12" s="283">
        <v>0</v>
      </c>
      <c r="DF12" s="283">
        <f>'Akordní úkolová mzda'!$L$16</f>
        <v>0</v>
      </c>
      <c r="DG12" s="283">
        <f>'Akordní úkolová mzda'!$L$17</f>
        <v>0</v>
      </c>
      <c r="DH12" s="283">
        <f>'Akordní úkolová mzda'!$L$18</f>
        <v>0</v>
      </c>
      <c r="DI12" s="283">
        <f>'Akordní úkolová mzda'!$L$19</f>
        <v>0</v>
      </c>
      <c r="DJ12" s="283">
        <f>'Akordní úkolová mzda'!$L$20</f>
        <v>0</v>
      </c>
      <c r="DK12" s="283">
        <f>'Akordní úkolová mzda'!$L$21</f>
        <v>0</v>
      </c>
      <c r="DL12" s="283">
        <f>'Akordní úkolová mzda'!$L$22</f>
        <v>0</v>
      </c>
      <c r="DM12" s="283">
        <v>0</v>
      </c>
      <c r="DN12" s="283">
        <f>'Akordní úkolová mzda'!$L$16</f>
        <v>0</v>
      </c>
      <c r="DO12" s="283">
        <f>'Akordní úkolová mzda'!$L$17</f>
        <v>0</v>
      </c>
      <c r="DP12" s="283">
        <f>'Akordní úkolová mzda'!$L$18</f>
        <v>0</v>
      </c>
      <c r="DQ12" s="283">
        <f>'Akordní úkolová mzda'!$L$19</f>
        <v>0</v>
      </c>
      <c r="DR12" s="283">
        <f>'Akordní úkolová mzda'!$L$20</f>
        <v>0</v>
      </c>
      <c r="DS12" s="283">
        <f>'Akordní úkolová mzda'!$L$21</f>
        <v>0</v>
      </c>
      <c r="DT12" s="283">
        <f>'Akordní úkolová mzda'!$L$22</f>
        <v>0</v>
      </c>
      <c r="DU12" s="283">
        <v>0</v>
      </c>
      <c r="DV12" s="283">
        <f>'Akordní úkolová mzda'!$L$16</f>
        <v>0</v>
      </c>
      <c r="DW12" s="283">
        <f>'Akordní úkolová mzda'!$L$17</f>
        <v>0</v>
      </c>
      <c r="DX12" s="283">
        <f>'Akordní úkolová mzda'!$L$18</f>
        <v>0</v>
      </c>
      <c r="DY12" s="283">
        <f>'Akordní úkolová mzda'!$L$19</f>
        <v>0</v>
      </c>
      <c r="DZ12" s="283">
        <f>'Akordní úkolová mzda'!$L$20</f>
        <v>0</v>
      </c>
      <c r="EA12" s="283">
        <f>'Akordní úkolová mzda'!$L$21</f>
        <v>0</v>
      </c>
      <c r="EB12" s="283">
        <f>'Akordní úkolová mzda'!$L$22</f>
        <v>0</v>
      </c>
      <c r="EC12" s="283">
        <v>0</v>
      </c>
      <c r="ED12" s="283">
        <f>'Akordní úkolová mzda'!$L$16</f>
        <v>0</v>
      </c>
      <c r="EE12" s="283">
        <f>'Akordní úkolová mzda'!$L$17</f>
        <v>0</v>
      </c>
      <c r="EF12" s="283">
        <f>'Akordní úkolová mzda'!$L$18</f>
        <v>0</v>
      </c>
      <c r="EG12" s="283">
        <f>'Akordní úkolová mzda'!$L$19</f>
        <v>0</v>
      </c>
      <c r="EH12" s="283">
        <f>'Akordní úkolová mzda'!$L$20</f>
        <v>0</v>
      </c>
      <c r="EI12" s="283">
        <f>'Akordní úkolová mzda'!$L$21</f>
        <v>0</v>
      </c>
      <c r="EJ12" s="283">
        <f>'Akordní úkolová mzda'!$L$22</f>
        <v>0</v>
      </c>
      <c r="EK12" s="283">
        <v>0</v>
      </c>
      <c r="EL12" s="283">
        <f>'Akordní úkolová mzda'!$L$16</f>
        <v>0</v>
      </c>
      <c r="EM12" s="283">
        <f>'Akordní úkolová mzda'!$L$17</f>
        <v>0</v>
      </c>
      <c r="EN12" s="283">
        <f>'Akordní úkolová mzda'!$L$18</f>
        <v>0</v>
      </c>
      <c r="EO12" s="283">
        <f>'Akordní úkolová mzda'!$L$19</f>
        <v>0</v>
      </c>
      <c r="EP12" s="283">
        <f>'Akordní úkolová mzda'!$L$20</f>
        <v>0</v>
      </c>
      <c r="EQ12" s="283">
        <f>'Akordní úkolová mzda'!$L$21</f>
        <v>0</v>
      </c>
      <c r="ER12" s="283">
        <f>'Akordní úkolová mzda'!$L$22</f>
        <v>0</v>
      </c>
      <c r="ES12" s="283">
        <v>0</v>
      </c>
      <c r="ET12" s="283">
        <f>'Akordní úkolová mzda'!$L$16</f>
        <v>0</v>
      </c>
      <c r="EU12" s="283">
        <f>'Akordní úkolová mzda'!$L$17</f>
        <v>0</v>
      </c>
      <c r="EV12" s="283">
        <f>'Akordní úkolová mzda'!$L$18</f>
        <v>0</v>
      </c>
      <c r="EW12" s="283">
        <f>'Akordní úkolová mzda'!$L$19</f>
        <v>0</v>
      </c>
      <c r="EX12" s="283">
        <f>'Akordní úkolová mzda'!$L$20</f>
        <v>0</v>
      </c>
      <c r="EY12" s="283">
        <f>'Akordní úkolová mzda'!$L$21</f>
        <v>0</v>
      </c>
      <c r="EZ12" s="283">
        <f>'Akordní úkolová mzda'!$L$22</f>
        <v>0</v>
      </c>
      <c r="FA12" s="283">
        <v>0</v>
      </c>
      <c r="FB12" s="283">
        <f>'Akordní úkolová mzda'!$L$16</f>
        <v>0</v>
      </c>
      <c r="FC12" s="283">
        <f>'Akordní úkolová mzda'!$L$17</f>
        <v>0</v>
      </c>
      <c r="FD12" s="283">
        <f>'Akordní úkolová mzda'!$L$18</f>
        <v>0</v>
      </c>
      <c r="FE12" s="283">
        <f>'Akordní úkolová mzda'!$L$19</f>
        <v>0</v>
      </c>
      <c r="FF12" s="283">
        <f>'Akordní úkolová mzda'!$L$20</f>
        <v>0</v>
      </c>
      <c r="FG12" s="283">
        <f>'Akordní úkolová mzda'!$L$21</f>
        <v>0</v>
      </c>
      <c r="FH12" s="283">
        <f>'Akordní úkolová mzda'!$L$22</f>
        <v>0</v>
      </c>
      <c r="FI12" s="283">
        <v>0</v>
      </c>
      <c r="FJ12" s="283">
        <f>'Akordní úkolová mzda'!$L$16</f>
        <v>0</v>
      </c>
      <c r="FK12" s="283">
        <f>'Akordní úkolová mzda'!$L$17</f>
        <v>0</v>
      </c>
      <c r="FL12" s="283">
        <f>'Akordní úkolová mzda'!$L$18</f>
        <v>0</v>
      </c>
      <c r="FM12" s="283">
        <f>'Akordní úkolová mzda'!$L$19</f>
        <v>0</v>
      </c>
      <c r="FN12" s="283">
        <f>'Akordní úkolová mzda'!$L$20</f>
        <v>0</v>
      </c>
      <c r="FO12" s="283">
        <f>'Akordní úkolová mzda'!$L$21</f>
        <v>0</v>
      </c>
      <c r="FP12" s="283">
        <f>'Akordní úkolová mzda'!$L$22</f>
        <v>0</v>
      </c>
      <c r="FQ12" s="283">
        <v>0</v>
      </c>
      <c r="FR12" s="283">
        <f>'Akordní úkolová mzda'!$L$16</f>
        <v>0</v>
      </c>
      <c r="FS12" s="283">
        <f>'Akordní úkolová mzda'!$L$17</f>
        <v>0</v>
      </c>
      <c r="FT12" s="283">
        <f>'Akordní úkolová mzda'!$L$18</f>
        <v>0</v>
      </c>
      <c r="FU12" s="283">
        <f>'Akordní úkolová mzda'!$L$19</f>
        <v>0</v>
      </c>
      <c r="FV12" s="283">
        <f>'Akordní úkolová mzda'!$L$20</f>
        <v>0</v>
      </c>
      <c r="FW12" s="283">
        <f>'Akordní úkolová mzda'!$L$21</f>
        <v>0</v>
      </c>
      <c r="FX12" s="283">
        <f>'Akordní úkolová mzda'!$L$22</f>
        <v>0</v>
      </c>
      <c r="FY12" s="283">
        <v>0</v>
      </c>
      <c r="FZ12" s="283">
        <f>'Akordní úkolová mzda'!$L$16</f>
        <v>0</v>
      </c>
      <c r="GA12" s="283">
        <f>'Akordní úkolová mzda'!$L$17</f>
        <v>0</v>
      </c>
      <c r="GB12" s="283">
        <f>'Akordní úkolová mzda'!$L$18</f>
        <v>0</v>
      </c>
      <c r="GC12" s="283">
        <f>'Akordní úkolová mzda'!$L$19</f>
        <v>0</v>
      </c>
      <c r="GD12" s="283">
        <f>'Akordní úkolová mzda'!$L$20</f>
        <v>0</v>
      </c>
      <c r="GE12" s="283">
        <f>'Akordní úkolová mzda'!$L$21</f>
        <v>0</v>
      </c>
      <c r="GF12" s="283">
        <f>'Akordní úkolová mzda'!$L$22</f>
        <v>0</v>
      </c>
      <c r="GG12" s="283">
        <v>0</v>
      </c>
      <c r="GH12" s="283">
        <f>'Akordní úkolová mzda'!$L$16</f>
        <v>0</v>
      </c>
      <c r="GI12" s="283">
        <f>'Akordní úkolová mzda'!$L$17</f>
        <v>0</v>
      </c>
      <c r="GJ12" s="283">
        <f>'Akordní úkolová mzda'!$L$18</f>
        <v>0</v>
      </c>
      <c r="GK12" s="283">
        <f>'Akordní úkolová mzda'!$L$19</f>
        <v>0</v>
      </c>
      <c r="GL12" s="283">
        <f>'Akordní úkolová mzda'!$L$20</f>
        <v>0</v>
      </c>
      <c r="GM12" s="283">
        <f>'Akordní úkolová mzda'!$L$21</f>
        <v>0</v>
      </c>
      <c r="GN12" s="283">
        <f>'Akordní úkolová mzda'!$L$22</f>
        <v>0</v>
      </c>
      <c r="GO12" s="283">
        <v>0</v>
      </c>
      <c r="GP12" s="285">
        <v>0</v>
      </c>
      <c r="GQ12" s="282">
        <v>0</v>
      </c>
      <c r="GR12" s="282">
        <v>0</v>
      </c>
      <c r="GS12" s="282">
        <v>0</v>
      </c>
      <c r="GT12" s="282">
        <v>0</v>
      </c>
      <c r="GU12" s="282">
        <v>0</v>
      </c>
      <c r="GV12" s="282">
        <v>0</v>
      </c>
      <c r="GW12" s="283">
        <f>'Akordní úkolová mzda'!$L$16</f>
        <v>0</v>
      </c>
      <c r="GX12" s="283">
        <f>'Akordní úkolová mzda'!$L$17</f>
        <v>0</v>
      </c>
      <c r="GY12" s="283">
        <f>'Akordní úkolová mzda'!$L$18</f>
        <v>0</v>
      </c>
      <c r="GZ12" s="283">
        <f>'Akordní úkolová mzda'!$L$19</f>
        <v>0</v>
      </c>
      <c r="HA12" s="283">
        <f>'Akordní úkolová mzda'!$L$20</f>
        <v>0</v>
      </c>
      <c r="HB12" s="283">
        <f>'Akordní úkolová mzda'!$L$21</f>
        <v>0</v>
      </c>
      <c r="HC12" s="283">
        <f>'Akordní úkolová mzda'!$L$22</f>
        <v>0</v>
      </c>
      <c r="HD12" s="283">
        <v>0</v>
      </c>
    </row>
    <row r="13" spans="1:212" ht="12.75">
      <c r="A13" s="286" t="s">
        <v>145</v>
      </c>
      <c r="B13" s="283">
        <v>116.71</v>
      </c>
      <c r="C13" s="283">
        <v>121.92</v>
      </c>
      <c r="D13" s="283">
        <v>118.76</v>
      </c>
      <c r="E13" s="283">
        <v>102.45</v>
      </c>
      <c r="F13" s="282">
        <v>126.22</v>
      </c>
      <c r="G13" s="283">
        <v>120.19</v>
      </c>
      <c r="H13" s="283">
        <v>102.23</v>
      </c>
      <c r="I13" s="283">
        <v>115.26</v>
      </c>
      <c r="J13" s="283">
        <v>101.42</v>
      </c>
      <c r="K13" s="283">
        <v>128.63</v>
      </c>
      <c r="L13" s="282" t="s">
        <v>15</v>
      </c>
      <c r="M13" s="283">
        <v>105.61</v>
      </c>
      <c r="N13" s="282">
        <v>98.69</v>
      </c>
      <c r="O13" s="282">
        <v>99.59</v>
      </c>
      <c r="P13" s="282">
        <v>99.49</v>
      </c>
      <c r="Q13" s="282">
        <v>84.59</v>
      </c>
      <c r="R13" s="282" t="s">
        <v>15</v>
      </c>
      <c r="S13" s="282">
        <v>77.9</v>
      </c>
      <c r="T13" s="282">
        <v>93.09</v>
      </c>
      <c r="U13" s="282">
        <v>124.05</v>
      </c>
      <c r="V13" s="282">
        <v>97.3</v>
      </c>
      <c r="W13" s="282">
        <v>132.91</v>
      </c>
      <c r="X13" s="282" t="s">
        <v>15</v>
      </c>
      <c r="Y13" s="282">
        <v>100.52</v>
      </c>
      <c r="Z13" s="282">
        <v>93.67</v>
      </c>
      <c r="AA13" s="282">
        <v>92.75</v>
      </c>
      <c r="AB13" s="282">
        <v>94.9</v>
      </c>
      <c r="AC13" s="282" t="s">
        <v>15</v>
      </c>
      <c r="AD13" s="282" t="s">
        <v>15</v>
      </c>
      <c r="AE13" s="282" t="s">
        <v>15</v>
      </c>
      <c r="AF13" s="282">
        <v>91.27</v>
      </c>
      <c r="AG13" s="282">
        <v>104.33</v>
      </c>
      <c r="AH13" s="282">
        <v>103.03</v>
      </c>
      <c r="AI13" s="282">
        <v>122.81</v>
      </c>
      <c r="AJ13" s="282">
        <v>99.64</v>
      </c>
      <c r="AK13" s="282" t="s">
        <v>15</v>
      </c>
      <c r="AL13" s="282">
        <v>104.88</v>
      </c>
      <c r="AM13" s="282" t="s">
        <v>15</v>
      </c>
      <c r="AN13" s="282">
        <v>115.79</v>
      </c>
      <c r="AO13" s="282" t="s">
        <v>15</v>
      </c>
      <c r="AP13" s="282" t="s">
        <v>15</v>
      </c>
      <c r="AQ13" s="282" t="s">
        <v>15</v>
      </c>
      <c r="AR13" s="282">
        <v>92.49</v>
      </c>
      <c r="AS13" s="282">
        <v>91.17</v>
      </c>
      <c r="AT13" s="282">
        <v>101.99</v>
      </c>
      <c r="AU13" s="282" t="s">
        <v>15</v>
      </c>
      <c r="AV13" s="282" t="s">
        <v>15</v>
      </c>
      <c r="AW13" s="282" t="s">
        <v>15</v>
      </c>
      <c r="AX13" s="282">
        <v>86.32</v>
      </c>
      <c r="AY13" s="282">
        <v>104.39</v>
      </c>
      <c r="AZ13" s="282">
        <v>100.52</v>
      </c>
      <c r="BA13" s="282">
        <v>99.91</v>
      </c>
      <c r="BB13" s="282" t="s">
        <v>15</v>
      </c>
      <c r="BC13" s="282" t="s">
        <v>15</v>
      </c>
      <c r="BD13" s="282">
        <v>92.34</v>
      </c>
      <c r="BE13" s="282">
        <v>96.6</v>
      </c>
      <c r="BF13" s="282">
        <v>93.5</v>
      </c>
      <c r="BG13" s="282">
        <v>97.07</v>
      </c>
      <c r="BH13" s="282" t="s">
        <v>15</v>
      </c>
      <c r="BI13" s="282">
        <v>77.71</v>
      </c>
      <c r="BJ13" s="282">
        <v>95.07</v>
      </c>
      <c r="BK13" s="282">
        <v>99.74</v>
      </c>
      <c r="BL13" s="282">
        <v>101.97</v>
      </c>
      <c r="BM13" s="282">
        <v>110.72</v>
      </c>
      <c r="BN13" s="282" t="s">
        <v>15</v>
      </c>
      <c r="BO13" s="282">
        <v>87.71</v>
      </c>
      <c r="BP13" s="282">
        <v>96.57</v>
      </c>
      <c r="BQ13" s="282">
        <v>97.54</v>
      </c>
      <c r="BR13" s="282">
        <v>96.2</v>
      </c>
      <c r="BS13" s="282" t="s">
        <v>15</v>
      </c>
      <c r="BT13" s="282">
        <v>131.5</v>
      </c>
      <c r="BU13" s="282">
        <v>79.89</v>
      </c>
      <c r="BV13" s="282">
        <v>93.89</v>
      </c>
      <c r="BW13" s="282">
        <v>114.28</v>
      </c>
      <c r="BX13" s="282">
        <v>95.24</v>
      </c>
      <c r="BY13" s="282">
        <v>119.35</v>
      </c>
      <c r="BZ13" s="282">
        <v>102.37</v>
      </c>
      <c r="CA13" s="282" t="s">
        <v>15</v>
      </c>
      <c r="CB13" s="282">
        <v>114.96</v>
      </c>
      <c r="CC13" s="282">
        <v>110.19</v>
      </c>
      <c r="CD13" s="282">
        <v>108.86</v>
      </c>
      <c r="CE13" s="282">
        <v>110.65</v>
      </c>
      <c r="CF13" s="282">
        <v>111.19</v>
      </c>
      <c r="CG13" s="282">
        <v>83.96</v>
      </c>
      <c r="CH13" s="283">
        <f>'Akordní úkolová mzda'!$L$16</f>
        <v>0</v>
      </c>
      <c r="CI13" s="283">
        <f>'Akordní úkolová mzda'!$L$17</f>
        <v>0</v>
      </c>
      <c r="CJ13" s="283">
        <f>'Akordní úkolová mzda'!$L$18</f>
        <v>0</v>
      </c>
      <c r="CK13" s="283">
        <f>'Akordní úkolová mzda'!$L$19</f>
        <v>0</v>
      </c>
      <c r="CL13" s="283">
        <f>'Akordní úkolová mzda'!$L$20</f>
        <v>0</v>
      </c>
      <c r="CM13" s="283">
        <f>'Akordní úkolová mzda'!$L$21</f>
        <v>0</v>
      </c>
      <c r="CN13" s="283">
        <f>'Akordní úkolová mzda'!$L$22</f>
        <v>0</v>
      </c>
      <c r="CO13" s="283">
        <v>0</v>
      </c>
      <c r="CP13" s="283">
        <f>'Akordní úkolová mzda'!$L$16</f>
        <v>0</v>
      </c>
      <c r="CQ13" s="283">
        <f>'Akordní úkolová mzda'!$L$17</f>
        <v>0</v>
      </c>
      <c r="CR13" s="283">
        <f>'Akordní úkolová mzda'!$L$18</f>
        <v>0</v>
      </c>
      <c r="CS13" s="283">
        <f>'Akordní úkolová mzda'!$L$19</f>
        <v>0</v>
      </c>
      <c r="CT13" s="283">
        <f>'Akordní úkolová mzda'!$L$20</f>
        <v>0</v>
      </c>
      <c r="CU13" s="283">
        <f>'Akordní úkolová mzda'!$L$21</f>
        <v>0</v>
      </c>
      <c r="CV13" s="283">
        <f>'Akordní úkolová mzda'!$L$22</f>
        <v>0</v>
      </c>
      <c r="CW13" s="283">
        <v>0</v>
      </c>
      <c r="CX13" s="283">
        <f>'Akordní úkolová mzda'!$L$16</f>
        <v>0</v>
      </c>
      <c r="CY13" s="283">
        <f>'Akordní úkolová mzda'!$L$17</f>
        <v>0</v>
      </c>
      <c r="CZ13" s="283">
        <f>'Akordní úkolová mzda'!$L$18</f>
        <v>0</v>
      </c>
      <c r="DA13" s="283">
        <f>'Akordní úkolová mzda'!$L$19</f>
        <v>0</v>
      </c>
      <c r="DB13" s="283">
        <f>'Akordní úkolová mzda'!$L$20</f>
        <v>0</v>
      </c>
      <c r="DC13" s="283">
        <f>'Akordní úkolová mzda'!$L$21</f>
        <v>0</v>
      </c>
      <c r="DD13" s="283">
        <f>'Akordní úkolová mzda'!$L$22</f>
        <v>0</v>
      </c>
      <c r="DE13" s="283">
        <v>0</v>
      </c>
      <c r="DF13" s="283">
        <f>'Akordní úkolová mzda'!$L$16</f>
        <v>0</v>
      </c>
      <c r="DG13" s="283">
        <f>'Akordní úkolová mzda'!$L$17</f>
        <v>0</v>
      </c>
      <c r="DH13" s="283">
        <f>'Akordní úkolová mzda'!$L$18</f>
        <v>0</v>
      </c>
      <c r="DI13" s="283">
        <f>'Akordní úkolová mzda'!$L$19</f>
        <v>0</v>
      </c>
      <c r="DJ13" s="283">
        <f>'Akordní úkolová mzda'!$L$20</f>
        <v>0</v>
      </c>
      <c r="DK13" s="283">
        <f>'Akordní úkolová mzda'!$L$21</f>
        <v>0</v>
      </c>
      <c r="DL13" s="283">
        <f>'Akordní úkolová mzda'!$L$22</f>
        <v>0</v>
      </c>
      <c r="DM13" s="283">
        <v>0</v>
      </c>
      <c r="DN13" s="283">
        <f>'Akordní úkolová mzda'!$L$16</f>
        <v>0</v>
      </c>
      <c r="DO13" s="283">
        <f>'Akordní úkolová mzda'!$L$17</f>
        <v>0</v>
      </c>
      <c r="DP13" s="283">
        <f>'Akordní úkolová mzda'!$L$18</f>
        <v>0</v>
      </c>
      <c r="DQ13" s="283">
        <f>'Akordní úkolová mzda'!$L$19</f>
        <v>0</v>
      </c>
      <c r="DR13" s="283">
        <f>'Akordní úkolová mzda'!$L$20</f>
        <v>0</v>
      </c>
      <c r="DS13" s="283">
        <f>'Akordní úkolová mzda'!$L$21</f>
        <v>0</v>
      </c>
      <c r="DT13" s="283">
        <f>'Akordní úkolová mzda'!$L$22</f>
        <v>0</v>
      </c>
      <c r="DU13" s="283">
        <v>0</v>
      </c>
      <c r="DV13" s="283">
        <f>'Akordní úkolová mzda'!$L$16</f>
        <v>0</v>
      </c>
      <c r="DW13" s="283">
        <f>'Akordní úkolová mzda'!$L$17</f>
        <v>0</v>
      </c>
      <c r="DX13" s="283">
        <f>'Akordní úkolová mzda'!$L$18</f>
        <v>0</v>
      </c>
      <c r="DY13" s="283">
        <f>'Akordní úkolová mzda'!$L$19</f>
        <v>0</v>
      </c>
      <c r="DZ13" s="283">
        <f>'Akordní úkolová mzda'!$L$20</f>
        <v>0</v>
      </c>
      <c r="EA13" s="283">
        <f>'Akordní úkolová mzda'!$L$21</f>
        <v>0</v>
      </c>
      <c r="EB13" s="283">
        <f>'Akordní úkolová mzda'!$L$22</f>
        <v>0</v>
      </c>
      <c r="EC13" s="283">
        <v>0</v>
      </c>
      <c r="ED13" s="283">
        <f>'Akordní úkolová mzda'!$L$16</f>
        <v>0</v>
      </c>
      <c r="EE13" s="283">
        <f>'Akordní úkolová mzda'!$L$17</f>
        <v>0</v>
      </c>
      <c r="EF13" s="283">
        <f>'Akordní úkolová mzda'!$L$18</f>
        <v>0</v>
      </c>
      <c r="EG13" s="283">
        <f>'Akordní úkolová mzda'!$L$19</f>
        <v>0</v>
      </c>
      <c r="EH13" s="283">
        <f>'Akordní úkolová mzda'!$L$20</f>
        <v>0</v>
      </c>
      <c r="EI13" s="283">
        <f>'Akordní úkolová mzda'!$L$21</f>
        <v>0</v>
      </c>
      <c r="EJ13" s="283">
        <f>'Akordní úkolová mzda'!$L$22</f>
        <v>0</v>
      </c>
      <c r="EK13" s="283">
        <v>0</v>
      </c>
      <c r="EL13" s="283">
        <f>'Akordní úkolová mzda'!$L$16</f>
        <v>0</v>
      </c>
      <c r="EM13" s="283">
        <f>'Akordní úkolová mzda'!$L$17</f>
        <v>0</v>
      </c>
      <c r="EN13" s="283">
        <f>'Akordní úkolová mzda'!$L$18</f>
        <v>0</v>
      </c>
      <c r="EO13" s="283">
        <f>'Akordní úkolová mzda'!$L$19</f>
        <v>0</v>
      </c>
      <c r="EP13" s="283">
        <f>'Akordní úkolová mzda'!$L$20</f>
        <v>0</v>
      </c>
      <c r="EQ13" s="283">
        <f>'Akordní úkolová mzda'!$L$21</f>
        <v>0</v>
      </c>
      <c r="ER13" s="283">
        <f>'Akordní úkolová mzda'!$L$22</f>
        <v>0</v>
      </c>
      <c r="ES13" s="283">
        <v>0</v>
      </c>
      <c r="ET13" s="283">
        <f>'Akordní úkolová mzda'!$L$16</f>
        <v>0</v>
      </c>
      <c r="EU13" s="283">
        <f>'Akordní úkolová mzda'!$L$17</f>
        <v>0</v>
      </c>
      <c r="EV13" s="283">
        <f>'Akordní úkolová mzda'!$L$18</f>
        <v>0</v>
      </c>
      <c r="EW13" s="283">
        <f>'Akordní úkolová mzda'!$L$19</f>
        <v>0</v>
      </c>
      <c r="EX13" s="283">
        <f>'Akordní úkolová mzda'!$L$20</f>
        <v>0</v>
      </c>
      <c r="EY13" s="283">
        <f>'Akordní úkolová mzda'!$L$21</f>
        <v>0</v>
      </c>
      <c r="EZ13" s="283">
        <f>'Akordní úkolová mzda'!$L$22</f>
        <v>0</v>
      </c>
      <c r="FA13" s="283">
        <v>0</v>
      </c>
      <c r="FB13" s="283">
        <f>'Akordní úkolová mzda'!$L$16</f>
        <v>0</v>
      </c>
      <c r="FC13" s="283">
        <f>'Akordní úkolová mzda'!$L$17</f>
        <v>0</v>
      </c>
      <c r="FD13" s="283">
        <f>'Akordní úkolová mzda'!$L$18</f>
        <v>0</v>
      </c>
      <c r="FE13" s="283">
        <f>'Akordní úkolová mzda'!$L$19</f>
        <v>0</v>
      </c>
      <c r="FF13" s="283">
        <f>'Akordní úkolová mzda'!$L$20</f>
        <v>0</v>
      </c>
      <c r="FG13" s="283">
        <f>'Akordní úkolová mzda'!$L$21</f>
        <v>0</v>
      </c>
      <c r="FH13" s="283">
        <f>'Akordní úkolová mzda'!$L$22</f>
        <v>0</v>
      </c>
      <c r="FI13" s="283">
        <v>0</v>
      </c>
      <c r="FJ13" s="283">
        <f>'Akordní úkolová mzda'!$L$16</f>
        <v>0</v>
      </c>
      <c r="FK13" s="283">
        <f>'Akordní úkolová mzda'!$L$17</f>
        <v>0</v>
      </c>
      <c r="FL13" s="283">
        <f>'Akordní úkolová mzda'!$L$18</f>
        <v>0</v>
      </c>
      <c r="FM13" s="283">
        <f>'Akordní úkolová mzda'!$L$19</f>
        <v>0</v>
      </c>
      <c r="FN13" s="283">
        <f>'Akordní úkolová mzda'!$L$20</f>
        <v>0</v>
      </c>
      <c r="FO13" s="283">
        <f>'Akordní úkolová mzda'!$L$21</f>
        <v>0</v>
      </c>
      <c r="FP13" s="283">
        <f>'Akordní úkolová mzda'!$L$22</f>
        <v>0</v>
      </c>
      <c r="FQ13" s="283">
        <v>0</v>
      </c>
      <c r="FR13" s="283">
        <f>'Akordní úkolová mzda'!$L$16</f>
        <v>0</v>
      </c>
      <c r="FS13" s="283">
        <f>'Akordní úkolová mzda'!$L$17</f>
        <v>0</v>
      </c>
      <c r="FT13" s="283">
        <f>'Akordní úkolová mzda'!$L$18</f>
        <v>0</v>
      </c>
      <c r="FU13" s="283">
        <f>'Akordní úkolová mzda'!$L$19</f>
        <v>0</v>
      </c>
      <c r="FV13" s="283">
        <f>'Akordní úkolová mzda'!$L$20</f>
        <v>0</v>
      </c>
      <c r="FW13" s="283">
        <f>'Akordní úkolová mzda'!$L$21</f>
        <v>0</v>
      </c>
      <c r="FX13" s="283">
        <f>'Akordní úkolová mzda'!$L$22</f>
        <v>0</v>
      </c>
      <c r="FY13" s="283">
        <v>0</v>
      </c>
      <c r="FZ13" s="283">
        <f>'Akordní úkolová mzda'!$L$16</f>
        <v>0</v>
      </c>
      <c r="GA13" s="283">
        <f>'Akordní úkolová mzda'!$L$17</f>
        <v>0</v>
      </c>
      <c r="GB13" s="283">
        <f>'Akordní úkolová mzda'!$L$18</f>
        <v>0</v>
      </c>
      <c r="GC13" s="283">
        <f>'Akordní úkolová mzda'!$L$19</f>
        <v>0</v>
      </c>
      <c r="GD13" s="283">
        <f>'Akordní úkolová mzda'!$L$20</f>
        <v>0</v>
      </c>
      <c r="GE13" s="283">
        <f>'Akordní úkolová mzda'!$L$21</f>
        <v>0</v>
      </c>
      <c r="GF13" s="283">
        <f>'Akordní úkolová mzda'!$L$22</f>
        <v>0</v>
      </c>
      <c r="GG13" s="283">
        <v>0</v>
      </c>
      <c r="GH13" s="283">
        <f>'Akordní úkolová mzda'!$L$16</f>
        <v>0</v>
      </c>
      <c r="GI13" s="283">
        <f>'Akordní úkolová mzda'!$L$17</f>
        <v>0</v>
      </c>
      <c r="GJ13" s="283">
        <f>'Akordní úkolová mzda'!$L$18</f>
        <v>0</v>
      </c>
      <c r="GK13" s="283">
        <f>'Akordní úkolová mzda'!$L$19</f>
        <v>0</v>
      </c>
      <c r="GL13" s="283">
        <f>'Akordní úkolová mzda'!$L$20</f>
        <v>0</v>
      </c>
      <c r="GM13" s="283">
        <f>'Akordní úkolová mzda'!$L$21</f>
        <v>0</v>
      </c>
      <c r="GN13" s="283">
        <f>'Akordní úkolová mzda'!$L$22</f>
        <v>0</v>
      </c>
      <c r="GO13" s="283">
        <v>0</v>
      </c>
      <c r="GP13" s="285">
        <v>0</v>
      </c>
      <c r="GQ13" s="282">
        <v>0</v>
      </c>
      <c r="GR13" s="282">
        <v>0</v>
      </c>
      <c r="GS13" s="282">
        <v>0</v>
      </c>
      <c r="GT13" s="282">
        <v>0</v>
      </c>
      <c r="GU13" s="282">
        <v>0</v>
      </c>
      <c r="GV13" s="282">
        <v>0</v>
      </c>
      <c r="GW13" s="283">
        <f>'Akordní úkolová mzda'!$L$16</f>
        <v>0</v>
      </c>
      <c r="GX13" s="283">
        <f>'Akordní úkolová mzda'!$L$17</f>
        <v>0</v>
      </c>
      <c r="GY13" s="283">
        <f>'Akordní úkolová mzda'!$L$18</f>
        <v>0</v>
      </c>
      <c r="GZ13" s="283">
        <f>'Akordní úkolová mzda'!$L$19</f>
        <v>0</v>
      </c>
      <c r="HA13" s="283">
        <f>'Akordní úkolová mzda'!$L$20</f>
        <v>0</v>
      </c>
      <c r="HB13" s="283">
        <f>'Akordní úkolová mzda'!$L$21</f>
        <v>0</v>
      </c>
      <c r="HC13" s="283">
        <f>'Akordní úkolová mzda'!$L$22</f>
        <v>0</v>
      </c>
      <c r="HD13" s="283">
        <v>0</v>
      </c>
    </row>
    <row r="14" spans="1:212" ht="12.75">
      <c r="A14" s="286" t="s">
        <v>146</v>
      </c>
      <c r="B14" s="283">
        <v>119.21</v>
      </c>
      <c r="C14" s="283">
        <v>126.51</v>
      </c>
      <c r="D14" s="283">
        <v>121.9</v>
      </c>
      <c r="E14" s="283">
        <v>105.64</v>
      </c>
      <c r="F14" s="282">
        <v>128.13</v>
      </c>
      <c r="G14" s="283">
        <v>116.87</v>
      </c>
      <c r="H14" s="283">
        <v>105.9</v>
      </c>
      <c r="I14" s="283">
        <v>110.36</v>
      </c>
      <c r="J14" s="283">
        <v>105.98</v>
      </c>
      <c r="K14" s="283">
        <v>125.03</v>
      </c>
      <c r="L14" s="282" t="s">
        <v>15</v>
      </c>
      <c r="M14" s="283">
        <v>99.22</v>
      </c>
      <c r="N14" s="282">
        <v>106.01</v>
      </c>
      <c r="O14" s="282">
        <v>99.39</v>
      </c>
      <c r="P14" s="282">
        <v>98.9</v>
      </c>
      <c r="Q14" s="282">
        <v>85.6</v>
      </c>
      <c r="R14" s="282" t="s">
        <v>15</v>
      </c>
      <c r="S14" s="282">
        <v>77.8</v>
      </c>
      <c r="T14" s="282">
        <v>96.66</v>
      </c>
      <c r="U14" s="282">
        <v>127.82</v>
      </c>
      <c r="V14" s="282">
        <v>101.25</v>
      </c>
      <c r="W14" s="282">
        <v>130.69</v>
      </c>
      <c r="X14" s="282" t="s">
        <v>15</v>
      </c>
      <c r="Y14" s="282" t="s">
        <v>15</v>
      </c>
      <c r="Z14" s="282">
        <v>98.02</v>
      </c>
      <c r="AA14" s="282">
        <v>101.1</v>
      </c>
      <c r="AB14" s="282">
        <v>97.25</v>
      </c>
      <c r="AC14" s="282" t="s">
        <v>15</v>
      </c>
      <c r="AD14" s="282" t="s">
        <v>15</v>
      </c>
      <c r="AE14" s="282" t="s">
        <v>15</v>
      </c>
      <c r="AF14" s="282">
        <v>94.62</v>
      </c>
      <c r="AG14" s="282">
        <v>117.81</v>
      </c>
      <c r="AH14" s="282">
        <v>107.51</v>
      </c>
      <c r="AI14" s="282">
        <v>122.51</v>
      </c>
      <c r="AJ14" s="282">
        <v>109.07</v>
      </c>
      <c r="AK14" s="282" t="s">
        <v>15</v>
      </c>
      <c r="AL14" s="282">
        <v>107.38</v>
      </c>
      <c r="AM14" s="282" t="s">
        <v>15</v>
      </c>
      <c r="AN14" s="282">
        <v>115.34</v>
      </c>
      <c r="AO14" s="282" t="s">
        <v>15</v>
      </c>
      <c r="AP14" s="282" t="s">
        <v>15</v>
      </c>
      <c r="AQ14" s="282" t="s">
        <v>15</v>
      </c>
      <c r="AR14" s="282">
        <v>94.67</v>
      </c>
      <c r="AS14" s="282">
        <v>90.23</v>
      </c>
      <c r="AT14" s="282">
        <v>103.51</v>
      </c>
      <c r="AU14" s="282">
        <v>130.15</v>
      </c>
      <c r="AV14" s="282" t="s">
        <v>15</v>
      </c>
      <c r="AW14" s="282" t="s">
        <v>15</v>
      </c>
      <c r="AX14" s="282">
        <v>90.21</v>
      </c>
      <c r="AY14" s="282">
        <v>118.08</v>
      </c>
      <c r="AZ14" s="282">
        <v>104.58</v>
      </c>
      <c r="BA14" s="282">
        <v>135.01</v>
      </c>
      <c r="BB14" s="282" t="s">
        <v>15</v>
      </c>
      <c r="BC14" s="282" t="s">
        <v>15</v>
      </c>
      <c r="BD14" s="282">
        <v>98.91</v>
      </c>
      <c r="BE14" s="282">
        <v>100.09</v>
      </c>
      <c r="BF14" s="282">
        <v>98.59</v>
      </c>
      <c r="BG14" s="282">
        <v>99.09</v>
      </c>
      <c r="BH14" s="282" t="s">
        <v>15</v>
      </c>
      <c r="BI14" s="282">
        <v>74.61</v>
      </c>
      <c r="BJ14" s="282">
        <v>97.12</v>
      </c>
      <c r="BK14" s="282">
        <v>105.96</v>
      </c>
      <c r="BL14" s="282">
        <v>107.53</v>
      </c>
      <c r="BM14" s="282">
        <v>111.01</v>
      </c>
      <c r="BN14" s="282" t="s">
        <v>15</v>
      </c>
      <c r="BO14" s="282">
        <v>90.38</v>
      </c>
      <c r="BP14" s="282">
        <v>97.95</v>
      </c>
      <c r="BQ14" s="282">
        <v>98.8</v>
      </c>
      <c r="BR14" s="282">
        <v>98.47</v>
      </c>
      <c r="BS14" s="282" t="s">
        <v>15</v>
      </c>
      <c r="BT14" s="282">
        <v>138.42</v>
      </c>
      <c r="BU14" s="282">
        <v>78.68</v>
      </c>
      <c r="BV14" s="282">
        <v>98.72</v>
      </c>
      <c r="BW14" s="282">
        <v>119.25</v>
      </c>
      <c r="BX14" s="282">
        <v>97.5</v>
      </c>
      <c r="BY14" s="282">
        <v>128.34</v>
      </c>
      <c r="BZ14" s="282">
        <v>102.23</v>
      </c>
      <c r="CA14" s="282" t="s">
        <v>15</v>
      </c>
      <c r="CB14" s="282">
        <v>115.94</v>
      </c>
      <c r="CC14" s="282">
        <v>115.22</v>
      </c>
      <c r="CD14" s="282">
        <v>110.75</v>
      </c>
      <c r="CE14" s="282">
        <v>119.42</v>
      </c>
      <c r="CF14" s="282">
        <v>111.13</v>
      </c>
      <c r="CG14" s="282">
        <v>77.26</v>
      </c>
      <c r="CH14" s="283">
        <f>'Akordní úkolová mzda'!$L$16</f>
        <v>0</v>
      </c>
      <c r="CI14" s="283">
        <f>'Akordní úkolová mzda'!$L$17</f>
        <v>0</v>
      </c>
      <c r="CJ14" s="283">
        <f>'Akordní úkolová mzda'!$L$18</f>
        <v>0</v>
      </c>
      <c r="CK14" s="283">
        <f>'Akordní úkolová mzda'!$L$19</f>
        <v>0</v>
      </c>
      <c r="CL14" s="283">
        <f>'Akordní úkolová mzda'!$L$20</f>
        <v>0</v>
      </c>
      <c r="CM14" s="283">
        <f>'Akordní úkolová mzda'!$L$21</f>
        <v>0</v>
      </c>
      <c r="CN14" s="283">
        <f>'Akordní úkolová mzda'!$L$22</f>
        <v>0</v>
      </c>
      <c r="CO14" s="283">
        <v>0</v>
      </c>
      <c r="CP14" s="283">
        <f>'Akordní úkolová mzda'!$L$16</f>
        <v>0</v>
      </c>
      <c r="CQ14" s="283">
        <f>'Akordní úkolová mzda'!$L$17</f>
        <v>0</v>
      </c>
      <c r="CR14" s="283">
        <f>'Akordní úkolová mzda'!$L$18</f>
        <v>0</v>
      </c>
      <c r="CS14" s="283">
        <f>'Akordní úkolová mzda'!$L$19</f>
        <v>0</v>
      </c>
      <c r="CT14" s="283">
        <f>'Akordní úkolová mzda'!$L$20</f>
        <v>0</v>
      </c>
      <c r="CU14" s="283">
        <f>'Akordní úkolová mzda'!$L$21</f>
        <v>0</v>
      </c>
      <c r="CV14" s="283">
        <f>'Akordní úkolová mzda'!$L$22</f>
        <v>0</v>
      </c>
      <c r="CW14" s="283">
        <v>0</v>
      </c>
      <c r="CX14" s="283">
        <f>'Akordní úkolová mzda'!$L$16</f>
        <v>0</v>
      </c>
      <c r="CY14" s="283">
        <f>'Akordní úkolová mzda'!$L$17</f>
        <v>0</v>
      </c>
      <c r="CZ14" s="283">
        <f>'Akordní úkolová mzda'!$L$18</f>
        <v>0</v>
      </c>
      <c r="DA14" s="283">
        <f>'Akordní úkolová mzda'!$L$19</f>
        <v>0</v>
      </c>
      <c r="DB14" s="283">
        <f>'Akordní úkolová mzda'!$L$20</f>
        <v>0</v>
      </c>
      <c r="DC14" s="283">
        <f>'Akordní úkolová mzda'!$L$21</f>
        <v>0</v>
      </c>
      <c r="DD14" s="283">
        <f>'Akordní úkolová mzda'!$L$22</f>
        <v>0</v>
      </c>
      <c r="DE14" s="283">
        <v>0</v>
      </c>
      <c r="DF14" s="283">
        <f>'Akordní úkolová mzda'!$L$16</f>
        <v>0</v>
      </c>
      <c r="DG14" s="283">
        <f>'Akordní úkolová mzda'!$L$17</f>
        <v>0</v>
      </c>
      <c r="DH14" s="283">
        <f>'Akordní úkolová mzda'!$L$18</f>
        <v>0</v>
      </c>
      <c r="DI14" s="283">
        <f>'Akordní úkolová mzda'!$L$19</f>
        <v>0</v>
      </c>
      <c r="DJ14" s="283">
        <f>'Akordní úkolová mzda'!$L$20</f>
        <v>0</v>
      </c>
      <c r="DK14" s="283">
        <f>'Akordní úkolová mzda'!$L$21</f>
        <v>0</v>
      </c>
      <c r="DL14" s="283">
        <f>'Akordní úkolová mzda'!$L$22</f>
        <v>0</v>
      </c>
      <c r="DM14" s="283">
        <v>0</v>
      </c>
      <c r="DN14" s="283">
        <f>'Akordní úkolová mzda'!$L$16</f>
        <v>0</v>
      </c>
      <c r="DO14" s="283">
        <f>'Akordní úkolová mzda'!$L$17</f>
        <v>0</v>
      </c>
      <c r="DP14" s="283">
        <f>'Akordní úkolová mzda'!$L$18</f>
        <v>0</v>
      </c>
      <c r="DQ14" s="283">
        <f>'Akordní úkolová mzda'!$L$19</f>
        <v>0</v>
      </c>
      <c r="DR14" s="283">
        <f>'Akordní úkolová mzda'!$L$20</f>
        <v>0</v>
      </c>
      <c r="DS14" s="283">
        <f>'Akordní úkolová mzda'!$L$21</f>
        <v>0</v>
      </c>
      <c r="DT14" s="283">
        <f>'Akordní úkolová mzda'!$L$22</f>
        <v>0</v>
      </c>
      <c r="DU14" s="283">
        <v>0</v>
      </c>
      <c r="DV14" s="283">
        <f>'Akordní úkolová mzda'!$L$16</f>
        <v>0</v>
      </c>
      <c r="DW14" s="283">
        <f>'Akordní úkolová mzda'!$L$17</f>
        <v>0</v>
      </c>
      <c r="DX14" s="283">
        <f>'Akordní úkolová mzda'!$L$18</f>
        <v>0</v>
      </c>
      <c r="DY14" s="283">
        <f>'Akordní úkolová mzda'!$L$19</f>
        <v>0</v>
      </c>
      <c r="DZ14" s="283">
        <f>'Akordní úkolová mzda'!$L$20</f>
        <v>0</v>
      </c>
      <c r="EA14" s="283">
        <f>'Akordní úkolová mzda'!$L$21</f>
        <v>0</v>
      </c>
      <c r="EB14" s="283">
        <f>'Akordní úkolová mzda'!$L$22</f>
        <v>0</v>
      </c>
      <c r="EC14" s="283">
        <v>0</v>
      </c>
      <c r="ED14" s="283">
        <f>'Akordní úkolová mzda'!$L$16</f>
        <v>0</v>
      </c>
      <c r="EE14" s="283">
        <f>'Akordní úkolová mzda'!$L$17</f>
        <v>0</v>
      </c>
      <c r="EF14" s="283">
        <f>'Akordní úkolová mzda'!$L$18</f>
        <v>0</v>
      </c>
      <c r="EG14" s="283">
        <f>'Akordní úkolová mzda'!$L$19</f>
        <v>0</v>
      </c>
      <c r="EH14" s="283">
        <f>'Akordní úkolová mzda'!$L$20</f>
        <v>0</v>
      </c>
      <c r="EI14" s="283">
        <f>'Akordní úkolová mzda'!$L$21</f>
        <v>0</v>
      </c>
      <c r="EJ14" s="283">
        <f>'Akordní úkolová mzda'!$L$22</f>
        <v>0</v>
      </c>
      <c r="EK14" s="283">
        <v>0</v>
      </c>
      <c r="EL14" s="283">
        <f>'Akordní úkolová mzda'!$L$16</f>
        <v>0</v>
      </c>
      <c r="EM14" s="283">
        <f>'Akordní úkolová mzda'!$L$17</f>
        <v>0</v>
      </c>
      <c r="EN14" s="283">
        <f>'Akordní úkolová mzda'!$L$18</f>
        <v>0</v>
      </c>
      <c r="EO14" s="283">
        <f>'Akordní úkolová mzda'!$L$19</f>
        <v>0</v>
      </c>
      <c r="EP14" s="283">
        <f>'Akordní úkolová mzda'!$L$20</f>
        <v>0</v>
      </c>
      <c r="EQ14" s="283">
        <f>'Akordní úkolová mzda'!$L$21</f>
        <v>0</v>
      </c>
      <c r="ER14" s="283">
        <f>'Akordní úkolová mzda'!$L$22</f>
        <v>0</v>
      </c>
      <c r="ES14" s="283">
        <v>0</v>
      </c>
      <c r="ET14" s="283">
        <f>'Akordní úkolová mzda'!$L$16</f>
        <v>0</v>
      </c>
      <c r="EU14" s="283">
        <f>'Akordní úkolová mzda'!$L$17</f>
        <v>0</v>
      </c>
      <c r="EV14" s="283">
        <f>'Akordní úkolová mzda'!$L$18</f>
        <v>0</v>
      </c>
      <c r="EW14" s="283">
        <f>'Akordní úkolová mzda'!$L$19</f>
        <v>0</v>
      </c>
      <c r="EX14" s="283">
        <f>'Akordní úkolová mzda'!$L$20</f>
        <v>0</v>
      </c>
      <c r="EY14" s="283">
        <f>'Akordní úkolová mzda'!$L$21</f>
        <v>0</v>
      </c>
      <c r="EZ14" s="283">
        <f>'Akordní úkolová mzda'!$L$22</f>
        <v>0</v>
      </c>
      <c r="FA14" s="283">
        <v>0</v>
      </c>
      <c r="FB14" s="283">
        <f>'Akordní úkolová mzda'!$L$16</f>
        <v>0</v>
      </c>
      <c r="FC14" s="283">
        <f>'Akordní úkolová mzda'!$L$17</f>
        <v>0</v>
      </c>
      <c r="FD14" s="283">
        <f>'Akordní úkolová mzda'!$L$18</f>
        <v>0</v>
      </c>
      <c r="FE14" s="283">
        <f>'Akordní úkolová mzda'!$L$19</f>
        <v>0</v>
      </c>
      <c r="FF14" s="283">
        <f>'Akordní úkolová mzda'!$L$20</f>
        <v>0</v>
      </c>
      <c r="FG14" s="283">
        <f>'Akordní úkolová mzda'!$L$21</f>
        <v>0</v>
      </c>
      <c r="FH14" s="283">
        <f>'Akordní úkolová mzda'!$L$22</f>
        <v>0</v>
      </c>
      <c r="FI14" s="283">
        <v>0</v>
      </c>
      <c r="FJ14" s="283">
        <f>'Akordní úkolová mzda'!$L$16</f>
        <v>0</v>
      </c>
      <c r="FK14" s="283">
        <f>'Akordní úkolová mzda'!$L$17</f>
        <v>0</v>
      </c>
      <c r="FL14" s="283">
        <f>'Akordní úkolová mzda'!$L$18</f>
        <v>0</v>
      </c>
      <c r="FM14" s="283">
        <f>'Akordní úkolová mzda'!$L$19</f>
        <v>0</v>
      </c>
      <c r="FN14" s="283">
        <f>'Akordní úkolová mzda'!$L$20</f>
        <v>0</v>
      </c>
      <c r="FO14" s="283">
        <f>'Akordní úkolová mzda'!$L$21</f>
        <v>0</v>
      </c>
      <c r="FP14" s="283">
        <f>'Akordní úkolová mzda'!$L$22</f>
        <v>0</v>
      </c>
      <c r="FQ14" s="283">
        <v>0</v>
      </c>
      <c r="FR14" s="283">
        <f>'Akordní úkolová mzda'!$L$16</f>
        <v>0</v>
      </c>
      <c r="FS14" s="283">
        <f>'Akordní úkolová mzda'!$L$17</f>
        <v>0</v>
      </c>
      <c r="FT14" s="283">
        <f>'Akordní úkolová mzda'!$L$18</f>
        <v>0</v>
      </c>
      <c r="FU14" s="283">
        <f>'Akordní úkolová mzda'!$L$19</f>
        <v>0</v>
      </c>
      <c r="FV14" s="283">
        <f>'Akordní úkolová mzda'!$L$20</f>
        <v>0</v>
      </c>
      <c r="FW14" s="283">
        <f>'Akordní úkolová mzda'!$L$21</f>
        <v>0</v>
      </c>
      <c r="FX14" s="283">
        <f>'Akordní úkolová mzda'!$L$22</f>
        <v>0</v>
      </c>
      <c r="FY14" s="283">
        <v>0</v>
      </c>
      <c r="FZ14" s="283">
        <f>'Akordní úkolová mzda'!$L$16</f>
        <v>0</v>
      </c>
      <c r="GA14" s="283">
        <f>'Akordní úkolová mzda'!$L$17</f>
        <v>0</v>
      </c>
      <c r="GB14" s="283">
        <f>'Akordní úkolová mzda'!$L$18</f>
        <v>0</v>
      </c>
      <c r="GC14" s="283">
        <f>'Akordní úkolová mzda'!$L$19</f>
        <v>0</v>
      </c>
      <c r="GD14" s="283">
        <f>'Akordní úkolová mzda'!$L$20</f>
        <v>0</v>
      </c>
      <c r="GE14" s="283">
        <f>'Akordní úkolová mzda'!$L$21</f>
        <v>0</v>
      </c>
      <c r="GF14" s="283">
        <f>'Akordní úkolová mzda'!$L$22</f>
        <v>0</v>
      </c>
      <c r="GG14" s="283">
        <v>0</v>
      </c>
      <c r="GH14" s="283">
        <f>'Akordní úkolová mzda'!$L$16</f>
        <v>0</v>
      </c>
      <c r="GI14" s="283">
        <f>'Akordní úkolová mzda'!$L$17</f>
        <v>0</v>
      </c>
      <c r="GJ14" s="283">
        <f>'Akordní úkolová mzda'!$L$18</f>
        <v>0</v>
      </c>
      <c r="GK14" s="283">
        <f>'Akordní úkolová mzda'!$L$19</f>
        <v>0</v>
      </c>
      <c r="GL14" s="283">
        <f>'Akordní úkolová mzda'!$L$20</f>
        <v>0</v>
      </c>
      <c r="GM14" s="283">
        <f>'Akordní úkolová mzda'!$L$21</f>
        <v>0</v>
      </c>
      <c r="GN14" s="283">
        <f>'Akordní úkolová mzda'!$L$22</f>
        <v>0</v>
      </c>
      <c r="GO14" s="283">
        <v>0</v>
      </c>
      <c r="GP14" s="285">
        <v>0</v>
      </c>
      <c r="GQ14" s="282">
        <v>0</v>
      </c>
      <c r="GR14" s="282">
        <v>0</v>
      </c>
      <c r="GS14" s="282">
        <v>0</v>
      </c>
      <c r="GT14" s="282">
        <v>0</v>
      </c>
      <c r="GU14" s="282">
        <v>0</v>
      </c>
      <c r="GV14" s="282">
        <v>0</v>
      </c>
      <c r="GW14" s="283">
        <f>'Akordní úkolová mzda'!$L$16</f>
        <v>0</v>
      </c>
      <c r="GX14" s="283">
        <f>'Akordní úkolová mzda'!$L$17</f>
        <v>0</v>
      </c>
      <c r="GY14" s="283">
        <f>'Akordní úkolová mzda'!$L$18</f>
        <v>0</v>
      </c>
      <c r="GZ14" s="283">
        <f>'Akordní úkolová mzda'!$L$19</f>
        <v>0</v>
      </c>
      <c r="HA14" s="283">
        <f>'Akordní úkolová mzda'!$L$20</f>
        <v>0</v>
      </c>
      <c r="HB14" s="283">
        <f>'Akordní úkolová mzda'!$L$21</f>
        <v>0</v>
      </c>
      <c r="HC14" s="283">
        <f>'Akordní úkolová mzda'!$L$22</f>
        <v>0</v>
      </c>
      <c r="HD14" s="283">
        <v>0</v>
      </c>
    </row>
    <row r="15" spans="1:212" ht="12.75">
      <c r="A15" s="286" t="s">
        <v>164</v>
      </c>
      <c r="B15" s="283">
        <v>123.83</v>
      </c>
      <c r="C15" s="283">
        <v>133.65</v>
      </c>
      <c r="D15" s="283">
        <v>129.3</v>
      </c>
      <c r="E15" s="283">
        <v>105.87</v>
      </c>
      <c r="F15" s="282">
        <v>133.49</v>
      </c>
      <c r="G15" s="283">
        <v>123.74</v>
      </c>
      <c r="H15" s="283">
        <v>114.08</v>
      </c>
      <c r="I15" s="283">
        <v>116.58</v>
      </c>
      <c r="J15" s="283">
        <v>114.44</v>
      </c>
      <c r="K15" s="283">
        <v>132.21</v>
      </c>
      <c r="L15" s="282" t="s">
        <v>15</v>
      </c>
      <c r="M15" s="283">
        <v>107.94</v>
      </c>
      <c r="N15" s="282">
        <v>108.92</v>
      </c>
      <c r="O15" s="282">
        <v>113.19</v>
      </c>
      <c r="P15" s="282">
        <v>101.2</v>
      </c>
      <c r="Q15" s="282" t="s">
        <v>215</v>
      </c>
      <c r="R15" s="282" t="s">
        <v>15</v>
      </c>
      <c r="S15" s="282">
        <v>83.01</v>
      </c>
      <c r="T15" s="282">
        <v>106.64</v>
      </c>
      <c r="U15" s="282">
        <v>128.07</v>
      </c>
      <c r="V15" s="282">
        <v>115.47</v>
      </c>
      <c r="W15" s="282">
        <v>128.63</v>
      </c>
      <c r="X15" s="282" t="s">
        <v>15</v>
      </c>
      <c r="Y15" s="282" t="s">
        <v>15</v>
      </c>
      <c r="Z15" s="282">
        <v>101.72</v>
      </c>
      <c r="AA15" s="282">
        <v>102.69</v>
      </c>
      <c r="AB15" s="282">
        <v>98.1</v>
      </c>
      <c r="AC15" s="282" t="s">
        <v>15</v>
      </c>
      <c r="AD15" s="282" t="s">
        <v>15</v>
      </c>
      <c r="AE15" s="282" t="s">
        <v>15</v>
      </c>
      <c r="AF15" s="282">
        <v>100.27</v>
      </c>
      <c r="AG15" s="282">
        <v>126</v>
      </c>
      <c r="AH15" s="282">
        <v>114.6</v>
      </c>
      <c r="AI15" s="282">
        <v>127.56</v>
      </c>
      <c r="AJ15" s="282">
        <v>110.7</v>
      </c>
      <c r="AK15" s="282">
        <v>93.78</v>
      </c>
      <c r="AL15" s="282">
        <v>108.56</v>
      </c>
      <c r="AM15" s="282" t="s">
        <v>15</v>
      </c>
      <c r="AN15" s="282">
        <v>119.43</v>
      </c>
      <c r="AO15" s="282" t="s">
        <v>15</v>
      </c>
      <c r="AP15" s="282" t="s">
        <v>15</v>
      </c>
      <c r="AQ15" s="282" t="s">
        <v>15</v>
      </c>
      <c r="AR15" s="282">
        <v>103.09</v>
      </c>
      <c r="AS15" s="282">
        <v>88.25</v>
      </c>
      <c r="AT15" s="282">
        <v>108.48</v>
      </c>
      <c r="AU15" s="282">
        <v>110.25</v>
      </c>
      <c r="AV15" s="282" t="s">
        <v>15</v>
      </c>
      <c r="AW15" s="282" t="s">
        <v>15</v>
      </c>
      <c r="AX15" s="282">
        <v>97.65</v>
      </c>
      <c r="AY15" s="282">
        <v>104.71</v>
      </c>
      <c r="AZ15" s="282">
        <v>110.36</v>
      </c>
      <c r="BA15" s="282">
        <v>111.37</v>
      </c>
      <c r="BB15" s="282" t="s">
        <v>15</v>
      </c>
      <c r="BC15" s="282" t="s">
        <v>15</v>
      </c>
      <c r="BD15" s="282">
        <v>101.4</v>
      </c>
      <c r="BE15" s="282">
        <v>98.15</v>
      </c>
      <c r="BF15" s="282">
        <v>104.51</v>
      </c>
      <c r="BG15" s="282">
        <v>102.59</v>
      </c>
      <c r="BH15" s="282" t="s">
        <v>15</v>
      </c>
      <c r="BI15" s="282">
        <v>87.65</v>
      </c>
      <c r="BJ15" s="282">
        <v>106.49</v>
      </c>
      <c r="BK15" s="282">
        <v>123.84</v>
      </c>
      <c r="BL15" s="282">
        <v>122.86</v>
      </c>
      <c r="BM15" s="282">
        <v>121.42</v>
      </c>
      <c r="BN15" s="282" t="s">
        <v>15</v>
      </c>
      <c r="BO15" s="282">
        <v>95.9</v>
      </c>
      <c r="BP15" s="282">
        <v>106.36</v>
      </c>
      <c r="BQ15" s="282">
        <v>109.11</v>
      </c>
      <c r="BR15" s="282">
        <v>105.75</v>
      </c>
      <c r="BS15" s="282" t="s">
        <v>15</v>
      </c>
      <c r="BT15" s="282">
        <v>128.98</v>
      </c>
      <c r="BU15" s="282">
        <v>87.7</v>
      </c>
      <c r="BV15" s="282">
        <v>103.99</v>
      </c>
      <c r="BW15" s="282">
        <v>131.49</v>
      </c>
      <c r="BX15" s="282">
        <v>103.47</v>
      </c>
      <c r="BY15" s="282">
        <v>118.42</v>
      </c>
      <c r="BZ15" s="282">
        <v>107.34</v>
      </c>
      <c r="CA15" s="282" t="s">
        <v>15</v>
      </c>
      <c r="CB15" s="282">
        <v>121.2</v>
      </c>
      <c r="CC15" s="282">
        <v>116.69</v>
      </c>
      <c r="CD15" s="282">
        <v>115.66</v>
      </c>
      <c r="CE15" s="282">
        <v>126.04</v>
      </c>
      <c r="CF15" s="282">
        <v>120</v>
      </c>
      <c r="CG15" s="282">
        <v>81.94</v>
      </c>
      <c r="CH15" s="283">
        <f>'Akordní úkolová mzda'!$L$16</f>
        <v>0</v>
      </c>
      <c r="CI15" s="283">
        <f>'Akordní úkolová mzda'!$L$17</f>
        <v>0</v>
      </c>
      <c r="CJ15" s="283">
        <f>'Akordní úkolová mzda'!$L$18</f>
        <v>0</v>
      </c>
      <c r="CK15" s="283">
        <f>'Akordní úkolová mzda'!$L$19</f>
        <v>0</v>
      </c>
      <c r="CL15" s="283">
        <f>'Akordní úkolová mzda'!$L$20</f>
        <v>0</v>
      </c>
      <c r="CM15" s="283">
        <f>'Akordní úkolová mzda'!$L$21</f>
        <v>0</v>
      </c>
      <c r="CN15" s="283">
        <f>'Akordní úkolová mzda'!$L$22</f>
        <v>0</v>
      </c>
      <c r="CO15" s="283">
        <v>0</v>
      </c>
      <c r="CP15" s="283">
        <f>'Akordní úkolová mzda'!$L$16</f>
        <v>0</v>
      </c>
      <c r="CQ15" s="283">
        <f>'Akordní úkolová mzda'!$L$17</f>
        <v>0</v>
      </c>
      <c r="CR15" s="283">
        <f>'Akordní úkolová mzda'!$L$18</f>
        <v>0</v>
      </c>
      <c r="CS15" s="283">
        <f>'Akordní úkolová mzda'!$L$19</f>
        <v>0</v>
      </c>
      <c r="CT15" s="283">
        <f>'Akordní úkolová mzda'!$L$20</f>
        <v>0</v>
      </c>
      <c r="CU15" s="283">
        <f>'Akordní úkolová mzda'!$L$21</f>
        <v>0</v>
      </c>
      <c r="CV15" s="283">
        <f>'Akordní úkolová mzda'!$L$22</f>
        <v>0</v>
      </c>
      <c r="CW15" s="283">
        <v>0</v>
      </c>
      <c r="CX15" s="283">
        <f>'Akordní úkolová mzda'!$L$16</f>
        <v>0</v>
      </c>
      <c r="CY15" s="283">
        <f>'Akordní úkolová mzda'!$L$17</f>
        <v>0</v>
      </c>
      <c r="CZ15" s="283">
        <f>'Akordní úkolová mzda'!$L$18</f>
        <v>0</v>
      </c>
      <c r="DA15" s="283">
        <f>'Akordní úkolová mzda'!$L$19</f>
        <v>0</v>
      </c>
      <c r="DB15" s="283">
        <f>'Akordní úkolová mzda'!$L$20</f>
        <v>0</v>
      </c>
      <c r="DC15" s="283">
        <f>'Akordní úkolová mzda'!$L$21</f>
        <v>0</v>
      </c>
      <c r="DD15" s="283">
        <f>'Akordní úkolová mzda'!$L$22</f>
        <v>0</v>
      </c>
      <c r="DE15" s="283">
        <v>0</v>
      </c>
      <c r="DF15" s="283">
        <f>'Akordní úkolová mzda'!$L$16</f>
        <v>0</v>
      </c>
      <c r="DG15" s="283">
        <f>'Akordní úkolová mzda'!$L$17</f>
        <v>0</v>
      </c>
      <c r="DH15" s="283">
        <f>'Akordní úkolová mzda'!$L$18</f>
        <v>0</v>
      </c>
      <c r="DI15" s="283">
        <f>'Akordní úkolová mzda'!$L$19</f>
        <v>0</v>
      </c>
      <c r="DJ15" s="283">
        <f>'Akordní úkolová mzda'!$L$20</f>
        <v>0</v>
      </c>
      <c r="DK15" s="283">
        <f>'Akordní úkolová mzda'!$L$21</f>
        <v>0</v>
      </c>
      <c r="DL15" s="283">
        <f>'Akordní úkolová mzda'!$L$22</f>
        <v>0</v>
      </c>
      <c r="DM15" s="283">
        <v>0</v>
      </c>
      <c r="DN15" s="283">
        <f>'Akordní úkolová mzda'!$L$16</f>
        <v>0</v>
      </c>
      <c r="DO15" s="283">
        <f>'Akordní úkolová mzda'!$L$17</f>
        <v>0</v>
      </c>
      <c r="DP15" s="283">
        <f>'Akordní úkolová mzda'!$L$18</f>
        <v>0</v>
      </c>
      <c r="DQ15" s="283">
        <f>'Akordní úkolová mzda'!$L$19</f>
        <v>0</v>
      </c>
      <c r="DR15" s="283">
        <f>'Akordní úkolová mzda'!$L$20</f>
        <v>0</v>
      </c>
      <c r="DS15" s="283">
        <f>'Akordní úkolová mzda'!$L$21</f>
        <v>0</v>
      </c>
      <c r="DT15" s="283">
        <f>'Akordní úkolová mzda'!$L$22</f>
        <v>0</v>
      </c>
      <c r="DU15" s="283">
        <v>0</v>
      </c>
      <c r="DV15" s="283">
        <f>'Akordní úkolová mzda'!$L$16</f>
        <v>0</v>
      </c>
      <c r="DW15" s="283">
        <f>'Akordní úkolová mzda'!$L$17</f>
        <v>0</v>
      </c>
      <c r="DX15" s="283">
        <f>'Akordní úkolová mzda'!$L$18</f>
        <v>0</v>
      </c>
      <c r="DY15" s="283">
        <f>'Akordní úkolová mzda'!$L$19</f>
        <v>0</v>
      </c>
      <c r="DZ15" s="283">
        <f>'Akordní úkolová mzda'!$L$20</f>
        <v>0</v>
      </c>
      <c r="EA15" s="283">
        <f>'Akordní úkolová mzda'!$L$21</f>
        <v>0</v>
      </c>
      <c r="EB15" s="283">
        <f>'Akordní úkolová mzda'!$L$22</f>
        <v>0</v>
      </c>
      <c r="EC15" s="283">
        <v>0</v>
      </c>
      <c r="ED15" s="283">
        <f>'Akordní úkolová mzda'!$L$16</f>
        <v>0</v>
      </c>
      <c r="EE15" s="283">
        <f>'Akordní úkolová mzda'!$L$17</f>
        <v>0</v>
      </c>
      <c r="EF15" s="283">
        <f>'Akordní úkolová mzda'!$L$18</f>
        <v>0</v>
      </c>
      <c r="EG15" s="283">
        <f>'Akordní úkolová mzda'!$L$19</f>
        <v>0</v>
      </c>
      <c r="EH15" s="283">
        <f>'Akordní úkolová mzda'!$L$20</f>
        <v>0</v>
      </c>
      <c r="EI15" s="283">
        <f>'Akordní úkolová mzda'!$L$21</f>
        <v>0</v>
      </c>
      <c r="EJ15" s="283">
        <f>'Akordní úkolová mzda'!$L$22</f>
        <v>0</v>
      </c>
      <c r="EK15" s="283">
        <v>0</v>
      </c>
      <c r="EL15" s="283">
        <f>'Akordní úkolová mzda'!$L$16</f>
        <v>0</v>
      </c>
      <c r="EM15" s="283">
        <f>'Akordní úkolová mzda'!$L$17</f>
        <v>0</v>
      </c>
      <c r="EN15" s="283">
        <f>'Akordní úkolová mzda'!$L$18</f>
        <v>0</v>
      </c>
      <c r="EO15" s="283">
        <f>'Akordní úkolová mzda'!$L$19</f>
        <v>0</v>
      </c>
      <c r="EP15" s="283">
        <f>'Akordní úkolová mzda'!$L$20</f>
        <v>0</v>
      </c>
      <c r="EQ15" s="283">
        <f>'Akordní úkolová mzda'!$L$21</f>
        <v>0</v>
      </c>
      <c r="ER15" s="283">
        <f>'Akordní úkolová mzda'!$L$22</f>
        <v>0</v>
      </c>
      <c r="ES15" s="283">
        <v>0</v>
      </c>
      <c r="ET15" s="283">
        <f>'Akordní úkolová mzda'!$L$16</f>
        <v>0</v>
      </c>
      <c r="EU15" s="283">
        <f>'Akordní úkolová mzda'!$L$17</f>
        <v>0</v>
      </c>
      <c r="EV15" s="283">
        <f>'Akordní úkolová mzda'!$L$18</f>
        <v>0</v>
      </c>
      <c r="EW15" s="283">
        <f>'Akordní úkolová mzda'!$L$19</f>
        <v>0</v>
      </c>
      <c r="EX15" s="283">
        <f>'Akordní úkolová mzda'!$L$20</f>
        <v>0</v>
      </c>
      <c r="EY15" s="283">
        <f>'Akordní úkolová mzda'!$L$21</f>
        <v>0</v>
      </c>
      <c r="EZ15" s="283">
        <f>'Akordní úkolová mzda'!$L$22</f>
        <v>0</v>
      </c>
      <c r="FA15" s="283">
        <v>0</v>
      </c>
      <c r="FB15" s="283">
        <f>'Akordní úkolová mzda'!$L$16</f>
        <v>0</v>
      </c>
      <c r="FC15" s="283">
        <f>'Akordní úkolová mzda'!$L$17</f>
        <v>0</v>
      </c>
      <c r="FD15" s="283">
        <f>'Akordní úkolová mzda'!$L$18</f>
        <v>0</v>
      </c>
      <c r="FE15" s="283">
        <f>'Akordní úkolová mzda'!$L$19</f>
        <v>0</v>
      </c>
      <c r="FF15" s="283">
        <f>'Akordní úkolová mzda'!$L$20</f>
        <v>0</v>
      </c>
      <c r="FG15" s="283">
        <f>'Akordní úkolová mzda'!$L$21</f>
        <v>0</v>
      </c>
      <c r="FH15" s="283">
        <f>'Akordní úkolová mzda'!$L$22</f>
        <v>0</v>
      </c>
      <c r="FI15" s="283">
        <v>0</v>
      </c>
      <c r="FJ15" s="283">
        <f>'Akordní úkolová mzda'!$L$16</f>
        <v>0</v>
      </c>
      <c r="FK15" s="283">
        <f>'Akordní úkolová mzda'!$L$17</f>
        <v>0</v>
      </c>
      <c r="FL15" s="283">
        <f>'Akordní úkolová mzda'!$L$18</f>
        <v>0</v>
      </c>
      <c r="FM15" s="283">
        <f>'Akordní úkolová mzda'!$L$19</f>
        <v>0</v>
      </c>
      <c r="FN15" s="283">
        <f>'Akordní úkolová mzda'!$L$20</f>
        <v>0</v>
      </c>
      <c r="FO15" s="283">
        <f>'Akordní úkolová mzda'!$L$21</f>
        <v>0</v>
      </c>
      <c r="FP15" s="283">
        <f>'Akordní úkolová mzda'!$L$22</f>
        <v>0</v>
      </c>
      <c r="FQ15" s="283">
        <v>0</v>
      </c>
      <c r="FR15" s="283">
        <f>'Akordní úkolová mzda'!$L$16</f>
        <v>0</v>
      </c>
      <c r="FS15" s="283">
        <f>'Akordní úkolová mzda'!$L$17</f>
        <v>0</v>
      </c>
      <c r="FT15" s="283">
        <f>'Akordní úkolová mzda'!$L$18</f>
        <v>0</v>
      </c>
      <c r="FU15" s="283">
        <f>'Akordní úkolová mzda'!$L$19</f>
        <v>0</v>
      </c>
      <c r="FV15" s="283">
        <f>'Akordní úkolová mzda'!$L$20</f>
        <v>0</v>
      </c>
      <c r="FW15" s="283">
        <f>'Akordní úkolová mzda'!$L$21</f>
        <v>0</v>
      </c>
      <c r="FX15" s="283">
        <f>'Akordní úkolová mzda'!$L$22</f>
        <v>0</v>
      </c>
      <c r="FY15" s="283">
        <v>0</v>
      </c>
      <c r="FZ15" s="283">
        <f>'Akordní úkolová mzda'!$L$16</f>
        <v>0</v>
      </c>
      <c r="GA15" s="283">
        <f>'Akordní úkolová mzda'!$L$17</f>
        <v>0</v>
      </c>
      <c r="GB15" s="283">
        <f>'Akordní úkolová mzda'!$L$18</f>
        <v>0</v>
      </c>
      <c r="GC15" s="283">
        <f>'Akordní úkolová mzda'!$L$19</f>
        <v>0</v>
      </c>
      <c r="GD15" s="283">
        <f>'Akordní úkolová mzda'!$L$20</f>
        <v>0</v>
      </c>
      <c r="GE15" s="283">
        <f>'Akordní úkolová mzda'!$L$21</f>
        <v>0</v>
      </c>
      <c r="GF15" s="283">
        <f>'Akordní úkolová mzda'!$L$22</f>
        <v>0</v>
      </c>
      <c r="GG15" s="283">
        <v>0</v>
      </c>
      <c r="GH15" s="283">
        <f>'Akordní úkolová mzda'!$L$16</f>
        <v>0</v>
      </c>
      <c r="GI15" s="283">
        <f>'Akordní úkolová mzda'!$L$17</f>
        <v>0</v>
      </c>
      <c r="GJ15" s="283">
        <f>'Akordní úkolová mzda'!$L$18</f>
        <v>0</v>
      </c>
      <c r="GK15" s="283">
        <f>'Akordní úkolová mzda'!$L$19</f>
        <v>0</v>
      </c>
      <c r="GL15" s="283">
        <f>'Akordní úkolová mzda'!$L$20</f>
        <v>0</v>
      </c>
      <c r="GM15" s="283">
        <f>'Akordní úkolová mzda'!$L$21</f>
        <v>0</v>
      </c>
      <c r="GN15" s="283">
        <f>'Akordní úkolová mzda'!$L$22</f>
        <v>0</v>
      </c>
      <c r="GO15" s="283">
        <v>0</v>
      </c>
      <c r="GP15" s="285">
        <v>0</v>
      </c>
      <c r="GQ15" s="282">
        <v>0</v>
      </c>
      <c r="GR15" s="282">
        <v>0</v>
      </c>
      <c r="GS15" s="282">
        <v>0</v>
      </c>
      <c r="GT15" s="282">
        <v>0</v>
      </c>
      <c r="GU15" s="282">
        <v>0</v>
      </c>
      <c r="GV15" s="282">
        <v>0</v>
      </c>
      <c r="GW15" s="283">
        <f>'Akordní úkolová mzda'!$L$16</f>
        <v>0</v>
      </c>
      <c r="GX15" s="283">
        <f>'Akordní úkolová mzda'!$L$17</f>
        <v>0</v>
      </c>
      <c r="GY15" s="283">
        <f>'Akordní úkolová mzda'!$L$18</f>
        <v>0</v>
      </c>
      <c r="GZ15" s="283">
        <f>'Akordní úkolová mzda'!$L$19</f>
        <v>0</v>
      </c>
      <c r="HA15" s="283">
        <f>'Akordní úkolová mzda'!$L$20</f>
        <v>0</v>
      </c>
      <c r="HB15" s="283">
        <f>'Akordní úkolová mzda'!$L$21</f>
        <v>0</v>
      </c>
      <c r="HC15" s="283">
        <f>'Akordní úkolová mzda'!$L$22</f>
        <v>0</v>
      </c>
      <c r="HD15" s="283">
        <v>0</v>
      </c>
    </row>
    <row r="16" spans="1:212" ht="12.75">
      <c r="A16" s="286" t="s">
        <v>147</v>
      </c>
      <c r="B16" s="283">
        <v>119.9</v>
      </c>
      <c r="C16" s="283">
        <v>133.49</v>
      </c>
      <c r="D16" s="283">
        <v>127.44</v>
      </c>
      <c r="E16" s="283">
        <v>101.7</v>
      </c>
      <c r="F16" s="282">
        <v>133.97</v>
      </c>
      <c r="G16" s="283">
        <v>121.92</v>
      </c>
      <c r="H16" s="283">
        <v>108.27</v>
      </c>
      <c r="I16" s="283">
        <v>112.01</v>
      </c>
      <c r="J16" s="283">
        <v>113.88</v>
      </c>
      <c r="K16" s="283">
        <v>127.8</v>
      </c>
      <c r="L16" s="282" t="s">
        <v>15</v>
      </c>
      <c r="M16" s="283">
        <v>102.06</v>
      </c>
      <c r="N16" s="282">
        <v>106.09</v>
      </c>
      <c r="O16" s="282">
        <v>101.57</v>
      </c>
      <c r="P16" s="282">
        <v>102.6</v>
      </c>
      <c r="Q16" s="282">
        <v>88.06</v>
      </c>
      <c r="R16" s="282" t="s">
        <v>15</v>
      </c>
      <c r="S16" s="282">
        <v>81.23</v>
      </c>
      <c r="T16" s="282">
        <v>105.9</v>
      </c>
      <c r="U16" s="282">
        <v>122.95</v>
      </c>
      <c r="V16" s="282">
        <v>108.68</v>
      </c>
      <c r="W16" s="282">
        <v>125.51</v>
      </c>
      <c r="X16" s="282" t="s">
        <v>15</v>
      </c>
      <c r="Y16" s="282">
        <v>130.6</v>
      </c>
      <c r="Z16" s="282">
        <v>105.13</v>
      </c>
      <c r="AA16" s="282">
        <v>103.17</v>
      </c>
      <c r="AB16" s="282">
        <v>106.44</v>
      </c>
      <c r="AC16" s="282" t="s">
        <v>15</v>
      </c>
      <c r="AD16" s="282" t="s">
        <v>15</v>
      </c>
      <c r="AE16" s="282" t="s">
        <v>15</v>
      </c>
      <c r="AF16" s="282">
        <v>100.73</v>
      </c>
      <c r="AG16" s="282">
        <v>116.09</v>
      </c>
      <c r="AH16" s="282">
        <v>110.03</v>
      </c>
      <c r="AI16" s="282">
        <v>108.68</v>
      </c>
      <c r="AJ16" s="282">
        <v>104.19</v>
      </c>
      <c r="AK16" s="282">
        <v>100.05</v>
      </c>
      <c r="AL16" s="282">
        <v>111.77</v>
      </c>
      <c r="AM16" s="282">
        <v>133.58</v>
      </c>
      <c r="AN16" s="282">
        <v>121.64</v>
      </c>
      <c r="AO16" s="282" t="s">
        <v>15</v>
      </c>
      <c r="AP16" s="282" t="s">
        <v>15</v>
      </c>
      <c r="AQ16" s="282" t="s">
        <v>15</v>
      </c>
      <c r="AR16" s="282">
        <v>100.46</v>
      </c>
      <c r="AS16" s="282">
        <v>91.69</v>
      </c>
      <c r="AT16" s="282">
        <v>112.28</v>
      </c>
      <c r="AU16" s="282">
        <v>130.08</v>
      </c>
      <c r="AV16" s="282" t="s">
        <v>15</v>
      </c>
      <c r="AW16" s="282" t="s">
        <v>15</v>
      </c>
      <c r="AX16" s="282">
        <v>97.41</v>
      </c>
      <c r="AY16" s="282">
        <v>110.5</v>
      </c>
      <c r="AZ16" s="282">
        <v>115.12</v>
      </c>
      <c r="BA16" s="282">
        <v>135.43</v>
      </c>
      <c r="BB16" s="282" t="s">
        <v>15</v>
      </c>
      <c r="BC16" s="282" t="s">
        <v>15</v>
      </c>
      <c r="BD16" s="282">
        <v>103.12</v>
      </c>
      <c r="BE16" s="282">
        <v>127</v>
      </c>
      <c r="BF16" s="282">
        <v>104.91</v>
      </c>
      <c r="BG16" s="282">
        <v>100.88</v>
      </c>
      <c r="BH16" s="282" t="s">
        <v>15</v>
      </c>
      <c r="BI16" s="282" t="s">
        <v>15</v>
      </c>
      <c r="BJ16" s="282">
        <v>106.95</v>
      </c>
      <c r="BK16" s="282">
        <v>113.61</v>
      </c>
      <c r="BL16" s="282">
        <v>120.35</v>
      </c>
      <c r="BM16" s="282">
        <v>121.74</v>
      </c>
      <c r="BN16" s="282" t="s">
        <v>15</v>
      </c>
      <c r="BO16" s="282">
        <v>112.41</v>
      </c>
      <c r="BP16" s="282">
        <v>109.57</v>
      </c>
      <c r="BQ16" s="282">
        <v>103.97</v>
      </c>
      <c r="BR16" s="282">
        <v>115.92</v>
      </c>
      <c r="BS16" s="282" t="s">
        <v>15</v>
      </c>
      <c r="BT16" s="282">
        <v>134.28</v>
      </c>
      <c r="BU16" s="282">
        <v>100.48</v>
      </c>
      <c r="BV16" s="282">
        <v>98.01</v>
      </c>
      <c r="BW16" s="282">
        <v>131.82</v>
      </c>
      <c r="BX16" s="282">
        <v>105.95</v>
      </c>
      <c r="BY16" s="282">
        <v>125.63</v>
      </c>
      <c r="BZ16" s="282" t="s">
        <v>15</v>
      </c>
      <c r="CA16" s="282" t="s">
        <v>15</v>
      </c>
      <c r="CB16" s="282">
        <v>123.96</v>
      </c>
      <c r="CC16" s="282">
        <v>118.96</v>
      </c>
      <c r="CD16" s="282">
        <v>112.59</v>
      </c>
      <c r="CE16" s="282">
        <v>128.97</v>
      </c>
      <c r="CF16" s="282">
        <v>123.84</v>
      </c>
      <c r="CG16" s="282">
        <v>108.52</v>
      </c>
      <c r="CH16" s="283">
        <f>'Akordní úkolová mzda'!$L$16</f>
        <v>0</v>
      </c>
      <c r="CI16" s="283">
        <f>'Akordní úkolová mzda'!$L$17</f>
        <v>0</v>
      </c>
      <c r="CJ16" s="283">
        <f>'Akordní úkolová mzda'!$L$18</f>
        <v>0</v>
      </c>
      <c r="CK16" s="283">
        <f>'Akordní úkolová mzda'!$L$19</f>
        <v>0</v>
      </c>
      <c r="CL16" s="283">
        <f>'Akordní úkolová mzda'!$L$20</f>
        <v>0</v>
      </c>
      <c r="CM16" s="283">
        <f>'Akordní úkolová mzda'!$L$21</f>
        <v>0</v>
      </c>
      <c r="CN16" s="283">
        <f>'Akordní úkolová mzda'!$L$22</f>
        <v>0</v>
      </c>
      <c r="CO16" s="283">
        <v>0</v>
      </c>
      <c r="CP16" s="283">
        <f>'Akordní úkolová mzda'!$L$16</f>
        <v>0</v>
      </c>
      <c r="CQ16" s="283">
        <f>'Akordní úkolová mzda'!$L$17</f>
        <v>0</v>
      </c>
      <c r="CR16" s="283">
        <f>'Akordní úkolová mzda'!$L$18</f>
        <v>0</v>
      </c>
      <c r="CS16" s="283">
        <f>'Akordní úkolová mzda'!$L$19</f>
        <v>0</v>
      </c>
      <c r="CT16" s="283">
        <f>'Akordní úkolová mzda'!$L$20</f>
        <v>0</v>
      </c>
      <c r="CU16" s="283">
        <f>'Akordní úkolová mzda'!$L$21</f>
        <v>0</v>
      </c>
      <c r="CV16" s="283">
        <f>'Akordní úkolová mzda'!$L$22</f>
        <v>0</v>
      </c>
      <c r="CW16" s="283">
        <v>0</v>
      </c>
      <c r="CX16" s="283">
        <f>'Akordní úkolová mzda'!$L$16</f>
        <v>0</v>
      </c>
      <c r="CY16" s="283">
        <f>'Akordní úkolová mzda'!$L$17</f>
        <v>0</v>
      </c>
      <c r="CZ16" s="283">
        <f>'Akordní úkolová mzda'!$L$18</f>
        <v>0</v>
      </c>
      <c r="DA16" s="283">
        <f>'Akordní úkolová mzda'!$L$19</f>
        <v>0</v>
      </c>
      <c r="DB16" s="283">
        <f>'Akordní úkolová mzda'!$L$20</f>
        <v>0</v>
      </c>
      <c r="DC16" s="283">
        <f>'Akordní úkolová mzda'!$L$21</f>
        <v>0</v>
      </c>
      <c r="DD16" s="283">
        <f>'Akordní úkolová mzda'!$L$22</f>
        <v>0</v>
      </c>
      <c r="DE16" s="283">
        <v>0</v>
      </c>
      <c r="DF16" s="283">
        <f>'Akordní úkolová mzda'!$L$16</f>
        <v>0</v>
      </c>
      <c r="DG16" s="283">
        <f>'Akordní úkolová mzda'!$L$17</f>
        <v>0</v>
      </c>
      <c r="DH16" s="283">
        <f>'Akordní úkolová mzda'!$L$18</f>
        <v>0</v>
      </c>
      <c r="DI16" s="283">
        <f>'Akordní úkolová mzda'!$L$19</f>
        <v>0</v>
      </c>
      <c r="DJ16" s="283">
        <f>'Akordní úkolová mzda'!$L$20</f>
        <v>0</v>
      </c>
      <c r="DK16" s="283">
        <f>'Akordní úkolová mzda'!$L$21</f>
        <v>0</v>
      </c>
      <c r="DL16" s="283">
        <f>'Akordní úkolová mzda'!$L$22</f>
        <v>0</v>
      </c>
      <c r="DM16" s="283">
        <v>0</v>
      </c>
      <c r="DN16" s="283">
        <f>'Akordní úkolová mzda'!$L$16</f>
        <v>0</v>
      </c>
      <c r="DO16" s="283">
        <f>'Akordní úkolová mzda'!$L$17</f>
        <v>0</v>
      </c>
      <c r="DP16" s="283">
        <f>'Akordní úkolová mzda'!$L$18</f>
        <v>0</v>
      </c>
      <c r="DQ16" s="283">
        <f>'Akordní úkolová mzda'!$L$19</f>
        <v>0</v>
      </c>
      <c r="DR16" s="283">
        <f>'Akordní úkolová mzda'!$L$20</f>
        <v>0</v>
      </c>
      <c r="DS16" s="283">
        <f>'Akordní úkolová mzda'!$L$21</f>
        <v>0</v>
      </c>
      <c r="DT16" s="283">
        <f>'Akordní úkolová mzda'!$L$22</f>
        <v>0</v>
      </c>
      <c r="DU16" s="283">
        <v>0</v>
      </c>
      <c r="DV16" s="283">
        <f>'Akordní úkolová mzda'!$L$16</f>
        <v>0</v>
      </c>
      <c r="DW16" s="283">
        <f>'Akordní úkolová mzda'!$L$17</f>
        <v>0</v>
      </c>
      <c r="DX16" s="283">
        <f>'Akordní úkolová mzda'!$L$18</f>
        <v>0</v>
      </c>
      <c r="DY16" s="283">
        <f>'Akordní úkolová mzda'!$L$19</f>
        <v>0</v>
      </c>
      <c r="DZ16" s="283">
        <f>'Akordní úkolová mzda'!$L$20</f>
        <v>0</v>
      </c>
      <c r="EA16" s="283">
        <f>'Akordní úkolová mzda'!$L$21</f>
        <v>0</v>
      </c>
      <c r="EB16" s="283">
        <f>'Akordní úkolová mzda'!$L$22</f>
        <v>0</v>
      </c>
      <c r="EC16" s="283">
        <v>0</v>
      </c>
      <c r="ED16" s="283">
        <f>'Akordní úkolová mzda'!$L$16</f>
        <v>0</v>
      </c>
      <c r="EE16" s="283">
        <f>'Akordní úkolová mzda'!$L$17</f>
        <v>0</v>
      </c>
      <c r="EF16" s="283">
        <f>'Akordní úkolová mzda'!$L$18</f>
        <v>0</v>
      </c>
      <c r="EG16" s="283">
        <f>'Akordní úkolová mzda'!$L$19</f>
        <v>0</v>
      </c>
      <c r="EH16" s="283">
        <f>'Akordní úkolová mzda'!$L$20</f>
        <v>0</v>
      </c>
      <c r="EI16" s="283">
        <f>'Akordní úkolová mzda'!$L$21</f>
        <v>0</v>
      </c>
      <c r="EJ16" s="283">
        <f>'Akordní úkolová mzda'!$L$22</f>
        <v>0</v>
      </c>
      <c r="EK16" s="283">
        <v>0</v>
      </c>
      <c r="EL16" s="283">
        <f>'Akordní úkolová mzda'!$L$16</f>
        <v>0</v>
      </c>
      <c r="EM16" s="283">
        <f>'Akordní úkolová mzda'!$L$17</f>
        <v>0</v>
      </c>
      <c r="EN16" s="283">
        <f>'Akordní úkolová mzda'!$L$18</f>
        <v>0</v>
      </c>
      <c r="EO16" s="283">
        <f>'Akordní úkolová mzda'!$L$19</f>
        <v>0</v>
      </c>
      <c r="EP16" s="283">
        <f>'Akordní úkolová mzda'!$L$20</f>
        <v>0</v>
      </c>
      <c r="EQ16" s="283">
        <f>'Akordní úkolová mzda'!$L$21</f>
        <v>0</v>
      </c>
      <c r="ER16" s="283">
        <f>'Akordní úkolová mzda'!$L$22</f>
        <v>0</v>
      </c>
      <c r="ES16" s="283">
        <v>0</v>
      </c>
      <c r="ET16" s="283">
        <f>'Akordní úkolová mzda'!$L$16</f>
        <v>0</v>
      </c>
      <c r="EU16" s="283">
        <f>'Akordní úkolová mzda'!$L$17</f>
        <v>0</v>
      </c>
      <c r="EV16" s="283">
        <f>'Akordní úkolová mzda'!$L$18</f>
        <v>0</v>
      </c>
      <c r="EW16" s="283">
        <f>'Akordní úkolová mzda'!$L$19</f>
        <v>0</v>
      </c>
      <c r="EX16" s="283">
        <f>'Akordní úkolová mzda'!$L$20</f>
        <v>0</v>
      </c>
      <c r="EY16" s="283">
        <f>'Akordní úkolová mzda'!$L$21</f>
        <v>0</v>
      </c>
      <c r="EZ16" s="283">
        <f>'Akordní úkolová mzda'!$L$22</f>
        <v>0</v>
      </c>
      <c r="FA16" s="283">
        <v>0</v>
      </c>
      <c r="FB16" s="283">
        <f>'Akordní úkolová mzda'!$L$16</f>
        <v>0</v>
      </c>
      <c r="FC16" s="283">
        <f>'Akordní úkolová mzda'!$L$17</f>
        <v>0</v>
      </c>
      <c r="FD16" s="283">
        <f>'Akordní úkolová mzda'!$L$18</f>
        <v>0</v>
      </c>
      <c r="FE16" s="283">
        <f>'Akordní úkolová mzda'!$L$19</f>
        <v>0</v>
      </c>
      <c r="FF16" s="283">
        <f>'Akordní úkolová mzda'!$L$20</f>
        <v>0</v>
      </c>
      <c r="FG16" s="283">
        <f>'Akordní úkolová mzda'!$L$21</f>
        <v>0</v>
      </c>
      <c r="FH16" s="283">
        <f>'Akordní úkolová mzda'!$L$22</f>
        <v>0</v>
      </c>
      <c r="FI16" s="283">
        <v>0</v>
      </c>
      <c r="FJ16" s="283">
        <f>'Akordní úkolová mzda'!$L$16</f>
        <v>0</v>
      </c>
      <c r="FK16" s="283">
        <f>'Akordní úkolová mzda'!$L$17</f>
        <v>0</v>
      </c>
      <c r="FL16" s="283">
        <f>'Akordní úkolová mzda'!$L$18</f>
        <v>0</v>
      </c>
      <c r="FM16" s="283">
        <f>'Akordní úkolová mzda'!$L$19</f>
        <v>0</v>
      </c>
      <c r="FN16" s="283">
        <f>'Akordní úkolová mzda'!$L$20</f>
        <v>0</v>
      </c>
      <c r="FO16" s="283">
        <f>'Akordní úkolová mzda'!$L$21</f>
        <v>0</v>
      </c>
      <c r="FP16" s="283">
        <f>'Akordní úkolová mzda'!$L$22</f>
        <v>0</v>
      </c>
      <c r="FQ16" s="283">
        <v>0</v>
      </c>
      <c r="FR16" s="283">
        <f>'Akordní úkolová mzda'!$L$16</f>
        <v>0</v>
      </c>
      <c r="FS16" s="283">
        <f>'Akordní úkolová mzda'!$L$17</f>
        <v>0</v>
      </c>
      <c r="FT16" s="283">
        <f>'Akordní úkolová mzda'!$L$18</f>
        <v>0</v>
      </c>
      <c r="FU16" s="283">
        <f>'Akordní úkolová mzda'!$L$19</f>
        <v>0</v>
      </c>
      <c r="FV16" s="283">
        <f>'Akordní úkolová mzda'!$L$20</f>
        <v>0</v>
      </c>
      <c r="FW16" s="283">
        <f>'Akordní úkolová mzda'!$L$21</f>
        <v>0</v>
      </c>
      <c r="FX16" s="283">
        <f>'Akordní úkolová mzda'!$L$22</f>
        <v>0</v>
      </c>
      <c r="FY16" s="283">
        <v>0</v>
      </c>
      <c r="FZ16" s="283">
        <f>'Akordní úkolová mzda'!$L$16</f>
        <v>0</v>
      </c>
      <c r="GA16" s="283">
        <f>'Akordní úkolová mzda'!$L$17</f>
        <v>0</v>
      </c>
      <c r="GB16" s="283">
        <f>'Akordní úkolová mzda'!$L$18</f>
        <v>0</v>
      </c>
      <c r="GC16" s="283">
        <f>'Akordní úkolová mzda'!$L$19</f>
        <v>0</v>
      </c>
      <c r="GD16" s="283">
        <f>'Akordní úkolová mzda'!$L$20</f>
        <v>0</v>
      </c>
      <c r="GE16" s="283">
        <f>'Akordní úkolová mzda'!$L$21</f>
        <v>0</v>
      </c>
      <c r="GF16" s="283">
        <f>'Akordní úkolová mzda'!$L$22</f>
        <v>0</v>
      </c>
      <c r="GG16" s="283">
        <v>0</v>
      </c>
      <c r="GH16" s="283">
        <f>'Akordní úkolová mzda'!$L$16</f>
        <v>0</v>
      </c>
      <c r="GI16" s="283">
        <f>'Akordní úkolová mzda'!$L$17</f>
        <v>0</v>
      </c>
      <c r="GJ16" s="283">
        <f>'Akordní úkolová mzda'!$L$18</f>
        <v>0</v>
      </c>
      <c r="GK16" s="283">
        <f>'Akordní úkolová mzda'!$L$19</f>
        <v>0</v>
      </c>
      <c r="GL16" s="283">
        <f>'Akordní úkolová mzda'!$L$20</f>
        <v>0</v>
      </c>
      <c r="GM16" s="283">
        <f>'Akordní úkolová mzda'!$L$21</f>
        <v>0</v>
      </c>
      <c r="GN16" s="283">
        <f>'Akordní úkolová mzda'!$L$22</f>
        <v>0</v>
      </c>
      <c r="GO16" s="283">
        <v>0</v>
      </c>
      <c r="GP16" s="285">
        <v>0</v>
      </c>
      <c r="GQ16" s="282">
        <v>0</v>
      </c>
      <c r="GR16" s="282">
        <v>0</v>
      </c>
      <c r="GS16" s="282">
        <v>0</v>
      </c>
      <c r="GT16" s="282">
        <v>0</v>
      </c>
      <c r="GU16" s="282">
        <v>0</v>
      </c>
      <c r="GV16" s="282">
        <v>0</v>
      </c>
      <c r="GW16" s="283">
        <f>'Akordní úkolová mzda'!$L$16</f>
        <v>0</v>
      </c>
      <c r="GX16" s="283">
        <f>'Akordní úkolová mzda'!$L$17</f>
        <v>0</v>
      </c>
      <c r="GY16" s="283">
        <f>'Akordní úkolová mzda'!$L$18</f>
        <v>0</v>
      </c>
      <c r="GZ16" s="283">
        <f>'Akordní úkolová mzda'!$L$19</f>
        <v>0</v>
      </c>
      <c r="HA16" s="283">
        <f>'Akordní úkolová mzda'!$L$20</f>
        <v>0</v>
      </c>
      <c r="HB16" s="283">
        <f>'Akordní úkolová mzda'!$L$21</f>
        <v>0</v>
      </c>
      <c r="HC16" s="283">
        <f>'Akordní úkolová mzda'!$L$22</f>
        <v>0</v>
      </c>
      <c r="HD16" s="283">
        <v>0</v>
      </c>
    </row>
    <row r="17" spans="1:212" ht="12.75">
      <c r="A17" s="286" t="s">
        <v>144</v>
      </c>
      <c r="B17" s="283">
        <v>123.32</v>
      </c>
      <c r="C17" s="283">
        <v>148.44</v>
      </c>
      <c r="D17" s="283">
        <v>129.52</v>
      </c>
      <c r="E17" s="283">
        <v>102.55</v>
      </c>
      <c r="F17" s="282">
        <v>131.9</v>
      </c>
      <c r="G17" s="283">
        <v>123.63</v>
      </c>
      <c r="H17" s="283">
        <v>111.5</v>
      </c>
      <c r="I17" s="283">
        <v>121.06</v>
      </c>
      <c r="J17" s="283">
        <v>123.98</v>
      </c>
      <c r="K17" s="283">
        <v>141.04</v>
      </c>
      <c r="L17" s="282" t="s">
        <v>15</v>
      </c>
      <c r="M17" s="283">
        <v>107.04</v>
      </c>
      <c r="N17" s="282">
        <v>116.49</v>
      </c>
      <c r="O17" s="282">
        <v>109.84</v>
      </c>
      <c r="P17" s="282">
        <v>105.39</v>
      </c>
      <c r="Q17" s="282">
        <v>89.97</v>
      </c>
      <c r="R17" s="282" t="s">
        <v>15</v>
      </c>
      <c r="S17" s="282">
        <v>88.25</v>
      </c>
      <c r="T17" s="282">
        <v>108.31</v>
      </c>
      <c r="U17" s="282">
        <v>144.78</v>
      </c>
      <c r="V17" s="282">
        <v>112.18</v>
      </c>
      <c r="W17" s="282">
        <v>136.63</v>
      </c>
      <c r="X17" s="282" t="s">
        <v>15</v>
      </c>
      <c r="Y17" s="282" t="s">
        <v>15</v>
      </c>
      <c r="Z17" s="282">
        <v>105.79</v>
      </c>
      <c r="AA17" s="282">
        <v>102.97</v>
      </c>
      <c r="AB17" s="282">
        <v>100.3</v>
      </c>
      <c r="AC17" s="282" t="s">
        <v>15</v>
      </c>
      <c r="AD17" s="282" t="s">
        <v>15</v>
      </c>
      <c r="AE17" s="282" t="s">
        <v>15</v>
      </c>
      <c r="AF17" s="282">
        <v>103.67</v>
      </c>
      <c r="AG17" s="282">
        <v>118.75</v>
      </c>
      <c r="AH17" s="282">
        <v>114.88</v>
      </c>
      <c r="AI17" s="282">
        <v>98.51</v>
      </c>
      <c r="AJ17" s="282">
        <v>110.19</v>
      </c>
      <c r="AK17" s="282">
        <v>95.44</v>
      </c>
      <c r="AL17" s="282">
        <v>114.65</v>
      </c>
      <c r="AM17" s="282">
        <v>123.59</v>
      </c>
      <c r="AN17" s="282">
        <v>123.83</v>
      </c>
      <c r="AO17" s="282" t="s">
        <v>15</v>
      </c>
      <c r="AP17" s="282" t="s">
        <v>15</v>
      </c>
      <c r="AQ17" s="282" t="s">
        <v>15</v>
      </c>
      <c r="AR17" s="282">
        <v>101.29</v>
      </c>
      <c r="AS17" s="282">
        <v>96.97</v>
      </c>
      <c r="AT17" s="282">
        <v>105.79</v>
      </c>
      <c r="AU17" s="282">
        <v>140.3</v>
      </c>
      <c r="AV17" s="282" t="s">
        <v>15</v>
      </c>
      <c r="AW17" s="282">
        <v>108.9</v>
      </c>
      <c r="AX17" s="282">
        <v>96.27</v>
      </c>
      <c r="AY17" s="282">
        <v>109.52</v>
      </c>
      <c r="AZ17" s="282">
        <v>112.52</v>
      </c>
      <c r="BA17" s="282">
        <v>142.5</v>
      </c>
      <c r="BB17" s="282" t="s">
        <v>15</v>
      </c>
      <c r="BC17" s="282" t="s">
        <v>15</v>
      </c>
      <c r="BD17" s="282">
        <v>111.85</v>
      </c>
      <c r="BE17" s="282">
        <v>120.38</v>
      </c>
      <c r="BF17" s="282">
        <v>107.99</v>
      </c>
      <c r="BG17" s="282">
        <v>103.79</v>
      </c>
      <c r="BH17" s="282" t="s">
        <v>15</v>
      </c>
      <c r="BI17" s="282">
        <v>93.49</v>
      </c>
      <c r="BJ17" s="282">
        <v>106.95</v>
      </c>
      <c r="BK17" s="282">
        <v>114.76</v>
      </c>
      <c r="BL17" s="282">
        <v>117.22</v>
      </c>
      <c r="BM17" s="282">
        <v>119.61</v>
      </c>
      <c r="BN17" s="282" t="s">
        <v>15</v>
      </c>
      <c r="BO17" s="282">
        <v>105.35</v>
      </c>
      <c r="BP17" s="282">
        <v>108.66</v>
      </c>
      <c r="BQ17" s="282">
        <v>109.31</v>
      </c>
      <c r="BR17" s="282">
        <v>108.19</v>
      </c>
      <c r="BS17" s="282" t="s">
        <v>15</v>
      </c>
      <c r="BT17" s="282">
        <v>129.39</v>
      </c>
      <c r="BU17" s="282">
        <v>114.6</v>
      </c>
      <c r="BV17" s="282">
        <v>101.19</v>
      </c>
      <c r="BW17" s="282">
        <v>104.06</v>
      </c>
      <c r="BX17" s="282">
        <v>102.48</v>
      </c>
      <c r="BY17" s="282">
        <v>134.54</v>
      </c>
      <c r="BZ17" s="282" t="s">
        <v>15</v>
      </c>
      <c r="CA17" s="282" t="s">
        <v>15</v>
      </c>
      <c r="CB17" s="282">
        <v>125.46</v>
      </c>
      <c r="CC17" s="282">
        <v>119.56</v>
      </c>
      <c r="CD17" s="282">
        <v>119.14</v>
      </c>
      <c r="CE17" s="282">
        <v>124.32</v>
      </c>
      <c r="CF17" s="282">
        <v>122.51</v>
      </c>
      <c r="CG17" s="282">
        <v>105.26</v>
      </c>
      <c r="CH17" s="283">
        <f>'Akordní úkolová mzda'!$L$16</f>
        <v>0</v>
      </c>
      <c r="CI17" s="283">
        <f>'Akordní úkolová mzda'!$L$17</f>
        <v>0</v>
      </c>
      <c r="CJ17" s="283">
        <f>'Akordní úkolová mzda'!$L$18</f>
        <v>0</v>
      </c>
      <c r="CK17" s="283">
        <f>'Akordní úkolová mzda'!$L$19</f>
        <v>0</v>
      </c>
      <c r="CL17" s="283">
        <f>'Akordní úkolová mzda'!$L$20</f>
        <v>0</v>
      </c>
      <c r="CM17" s="283">
        <f>'Akordní úkolová mzda'!$L$21</f>
        <v>0</v>
      </c>
      <c r="CN17" s="283">
        <f>'Akordní úkolová mzda'!$L$22</f>
        <v>0</v>
      </c>
      <c r="CO17" s="283">
        <v>0</v>
      </c>
      <c r="CP17" s="283">
        <f>'Akordní úkolová mzda'!$L$16</f>
        <v>0</v>
      </c>
      <c r="CQ17" s="283">
        <f>'Akordní úkolová mzda'!$L$17</f>
        <v>0</v>
      </c>
      <c r="CR17" s="283">
        <f>'Akordní úkolová mzda'!$L$18</f>
        <v>0</v>
      </c>
      <c r="CS17" s="283">
        <f>'Akordní úkolová mzda'!$L$19</f>
        <v>0</v>
      </c>
      <c r="CT17" s="283">
        <f>'Akordní úkolová mzda'!$L$20</f>
        <v>0</v>
      </c>
      <c r="CU17" s="283">
        <f>'Akordní úkolová mzda'!$L$21</f>
        <v>0</v>
      </c>
      <c r="CV17" s="283">
        <f>'Akordní úkolová mzda'!$L$22</f>
        <v>0</v>
      </c>
      <c r="CW17" s="283">
        <v>0</v>
      </c>
      <c r="CX17" s="283">
        <f>'Akordní úkolová mzda'!$L$16</f>
        <v>0</v>
      </c>
      <c r="CY17" s="283">
        <f>'Akordní úkolová mzda'!$L$17</f>
        <v>0</v>
      </c>
      <c r="CZ17" s="283">
        <f>'Akordní úkolová mzda'!$L$18</f>
        <v>0</v>
      </c>
      <c r="DA17" s="283">
        <f>'Akordní úkolová mzda'!$L$19</f>
        <v>0</v>
      </c>
      <c r="DB17" s="283">
        <f>'Akordní úkolová mzda'!$L$20</f>
        <v>0</v>
      </c>
      <c r="DC17" s="283">
        <f>'Akordní úkolová mzda'!$L$21</f>
        <v>0</v>
      </c>
      <c r="DD17" s="283">
        <f>'Akordní úkolová mzda'!$L$22</f>
        <v>0</v>
      </c>
      <c r="DE17" s="283">
        <v>0</v>
      </c>
      <c r="DF17" s="283">
        <f>'Akordní úkolová mzda'!$L$16</f>
        <v>0</v>
      </c>
      <c r="DG17" s="283">
        <f>'Akordní úkolová mzda'!$L$17</f>
        <v>0</v>
      </c>
      <c r="DH17" s="283">
        <f>'Akordní úkolová mzda'!$L$18</f>
        <v>0</v>
      </c>
      <c r="DI17" s="283">
        <f>'Akordní úkolová mzda'!$L$19</f>
        <v>0</v>
      </c>
      <c r="DJ17" s="283">
        <f>'Akordní úkolová mzda'!$L$20</f>
        <v>0</v>
      </c>
      <c r="DK17" s="283">
        <f>'Akordní úkolová mzda'!$L$21</f>
        <v>0</v>
      </c>
      <c r="DL17" s="283">
        <f>'Akordní úkolová mzda'!$L$22</f>
        <v>0</v>
      </c>
      <c r="DM17" s="283">
        <v>0</v>
      </c>
      <c r="DN17" s="283">
        <f>'Akordní úkolová mzda'!$L$16</f>
        <v>0</v>
      </c>
      <c r="DO17" s="283">
        <f>'Akordní úkolová mzda'!$L$17</f>
        <v>0</v>
      </c>
      <c r="DP17" s="283">
        <f>'Akordní úkolová mzda'!$L$18</f>
        <v>0</v>
      </c>
      <c r="DQ17" s="283">
        <f>'Akordní úkolová mzda'!$L$19</f>
        <v>0</v>
      </c>
      <c r="DR17" s="283">
        <f>'Akordní úkolová mzda'!$L$20</f>
        <v>0</v>
      </c>
      <c r="DS17" s="283">
        <f>'Akordní úkolová mzda'!$L$21</f>
        <v>0</v>
      </c>
      <c r="DT17" s="283">
        <f>'Akordní úkolová mzda'!$L$22</f>
        <v>0</v>
      </c>
      <c r="DU17" s="283">
        <v>0</v>
      </c>
      <c r="DV17" s="283">
        <f>'Akordní úkolová mzda'!$L$16</f>
        <v>0</v>
      </c>
      <c r="DW17" s="283">
        <f>'Akordní úkolová mzda'!$L$17</f>
        <v>0</v>
      </c>
      <c r="DX17" s="283">
        <f>'Akordní úkolová mzda'!$L$18</f>
        <v>0</v>
      </c>
      <c r="DY17" s="283">
        <f>'Akordní úkolová mzda'!$L$19</f>
        <v>0</v>
      </c>
      <c r="DZ17" s="283">
        <f>'Akordní úkolová mzda'!$L$20</f>
        <v>0</v>
      </c>
      <c r="EA17" s="283">
        <f>'Akordní úkolová mzda'!$L$21</f>
        <v>0</v>
      </c>
      <c r="EB17" s="283">
        <f>'Akordní úkolová mzda'!$L$22</f>
        <v>0</v>
      </c>
      <c r="EC17" s="283">
        <v>0</v>
      </c>
      <c r="ED17" s="283">
        <f>'Akordní úkolová mzda'!$L$16</f>
        <v>0</v>
      </c>
      <c r="EE17" s="283">
        <f>'Akordní úkolová mzda'!$L$17</f>
        <v>0</v>
      </c>
      <c r="EF17" s="283">
        <f>'Akordní úkolová mzda'!$L$18</f>
        <v>0</v>
      </c>
      <c r="EG17" s="283">
        <f>'Akordní úkolová mzda'!$L$19</f>
        <v>0</v>
      </c>
      <c r="EH17" s="283">
        <f>'Akordní úkolová mzda'!$L$20</f>
        <v>0</v>
      </c>
      <c r="EI17" s="283">
        <f>'Akordní úkolová mzda'!$L$21</f>
        <v>0</v>
      </c>
      <c r="EJ17" s="283">
        <f>'Akordní úkolová mzda'!$L$22</f>
        <v>0</v>
      </c>
      <c r="EK17" s="283">
        <v>0</v>
      </c>
      <c r="EL17" s="283">
        <f>'Akordní úkolová mzda'!$L$16</f>
        <v>0</v>
      </c>
      <c r="EM17" s="283">
        <f>'Akordní úkolová mzda'!$L$17</f>
        <v>0</v>
      </c>
      <c r="EN17" s="283">
        <f>'Akordní úkolová mzda'!$L$18</f>
        <v>0</v>
      </c>
      <c r="EO17" s="283">
        <f>'Akordní úkolová mzda'!$L$19</f>
        <v>0</v>
      </c>
      <c r="EP17" s="283">
        <f>'Akordní úkolová mzda'!$L$20</f>
        <v>0</v>
      </c>
      <c r="EQ17" s="283">
        <f>'Akordní úkolová mzda'!$L$21</f>
        <v>0</v>
      </c>
      <c r="ER17" s="283">
        <f>'Akordní úkolová mzda'!$L$22</f>
        <v>0</v>
      </c>
      <c r="ES17" s="283">
        <v>0</v>
      </c>
      <c r="ET17" s="283">
        <f>'Akordní úkolová mzda'!$L$16</f>
        <v>0</v>
      </c>
      <c r="EU17" s="283">
        <f>'Akordní úkolová mzda'!$L$17</f>
        <v>0</v>
      </c>
      <c r="EV17" s="283">
        <f>'Akordní úkolová mzda'!$L$18</f>
        <v>0</v>
      </c>
      <c r="EW17" s="283">
        <f>'Akordní úkolová mzda'!$L$19</f>
        <v>0</v>
      </c>
      <c r="EX17" s="283">
        <f>'Akordní úkolová mzda'!$L$20</f>
        <v>0</v>
      </c>
      <c r="EY17" s="283">
        <f>'Akordní úkolová mzda'!$L$21</f>
        <v>0</v>
      </c>
      <c r="EZ17" s="283">
        <f>'Akordní úkolová mzda'!$L$22</f>
        <v>0</v>
      </c>
      <c r="FA17" s="283">
        <v>0</v>
      </c>
      <c r="FB17" s="283">
        <f>'Akordní úkolová mzda'!$L$16</f>
        <v>0</v>
      </c>
      <c r="FC17" s="283">
        <f>'Akordní úkolová mzda'!$L$17</f>
        <v>0</v>
      </c>
      <c r="FD17" s="283">
        <f>'Akordní úkolová mzda'!$L$18</f>
        <v>0</v>
      </c>
      <c r="FE17" s="283">
        <f>'Akordní úkolová mzda'!$L$19</f>
        <v>0</v>
      </c>
      <c r="FF17" s="283">
        <f>'Akordní úkolová mzda'!$L$20</f>
        <v>0</v>
      </c>
      <c r="FG17" s="283">
        <f>'Akordní úkolová mzda'!$L$21</f>
        <v>0</v>
      </c>
      <c r="FH17" s="283">
        <f>'Akordní úkolová mzda'!$L$22</f>
        <v>0</v>
      </c>
      <c r="FI17" s="283">
        <v>0</v>
      </c>
      <c r="FJ17" s="283">
        <f>'Akordní úkolová mzda'!$L$16</f>
        <v>0</v>
      </c>
      <c r="FK17" s="283">
        <f>'Akordní úkolová mzda'!$L$17</f>
        <v>0</v>
      </c>
      <c r="FL17" s="283">
        <f>'Akordní úkolová mzda'!$L$18</f>
        <v>0</v>
      </c>
      <c r="FM17" s="283">
        <f>'Akordní úkolová mzda'!$L$19</f>
        <v>0</v>
      </c>
      <c r="FN17" s="283">
        <f>'Akordní úkolová mzda'!$L$20</f>
        <v>0</v>
      </c>
      <c r="FO17" s="283">
        <f>'Akordní úkolová mzda'!$L$21</f>
        <v>0</v>
      </c>
      <c r="FP17" s="283">
        <f>'Akordní úkolová mzda'!$L$22</f>
        <v>0</v>
      </c>
      <c r="FQ17" s="283">
        <v>0</v>
      </c>
      <c r="FR17" s="283">
        <f>'Akordní úkolová mzda'!$L$16</f>
        <v>0</v>
      </c>
      <c r="FS17" s="283">
        <f>'Akordní úkolová mzda'!$L$17</f>
        <v>0</v>
      </c>
      <c r="FT17" s="283">
        <f>'Akordní úkolová mzda'!$L$18</f>
        <v>0</v>
      </c>
      <c r="FU17" s="283">
        <f>'Akordní úkolová mzda'!$L$19</f>
        <v>0</v>
      </c>
      <c r="FV17" s="283">
        <f>'Akordní úkolová mzda'!$L$20</f>
        <v>0</v>
      </c>
      <c r="FW17" s="283">
        <f>'Akordní úkolová mzda'!$L$21</f>
        <v>0</v>
      </c>
      <c r="FX17" s="283">
        <f>'Akordní úkolová mzda'!$L$22</f>
        <v>0</v>
      </c>
      <c r="FY17" s="283">
        <v>0</v>
      </c>
      <c r="FZ17" s="283">
        <f>'Akordní úkolová mzda'!$L$16</f>
        <v>0</v>
      </c>
      <c r="GA17" s="283">
        <f>'Akordní úkolová mzda'!$L$17</f>
        <v>0</v>
      </c>
      <c r="GB17" s="283">
        <f>'Akordní úkolová mzda'!$L$18</f>
        <v>0</v>
      </c>
      <c r="GC17" s="283">
        <f>'Akordní úkolová mzda'!$L$19</f>
        <v>0</v>
      </c>
      <c r="GD17" s="283">
        <f>'Akordní úkolová mzda'!$L$20</f>
        <v>0</v>
      </c>
      <c r="GE17" s="283">
        <f>'Akordní úkolová mzda'!$L$21</f>
        <v>0</v>
      </c>
      <c r="GF17" s="283">
        <f>'Akordní úkolová mzda'!$L$22</f>
        <v>0</v>
      </c>
      <c r="GG17" s="283">
        <v>0</v>
      </c>
      <c r="GH17" s="283">
        <f>'Akordní úkolová mzda'!$L$16</f>
        <v>0</v>
      </c>
      <c r="GI17" s="283">
        <f>'Akordní úkolová mzda'!$L$17</f>
        <v>0</v>
      </c>
      <c r="GJ17" s="283">
        <f>'Akordní úkolová mzda'!$L$18</f>
        <v>0</v>
      </c>
      <c r="GK17" s="283">
        <f>'Akordní úkolová mzda'!$L$19</f>
        <v>0</v>
      </c>
      <c r="GL17" s="283">
        <f>'Akordní úkolová mzda'!$L$20</f>
        <v>0</v>
      </c>
      <c r="GM17" s="283">
        <f>'Akordní úkolová mzda'!$L$21</f>
        <v>0</v>
      </c>
      <c r="GN17" s="283">
        <f>'Akordní úkolová mzda'!$L$22</f>
        <v>0</v>
      </c>
      <c r="GO17" s="283">
        <v>0</v>
      </c>
      <c r="GP17" s="285">
        <v>0</v>
      </c>
      <c r="GQ17" s="282">
        <v>0</v>
      </c>
      <c r="GR17" s="282">
        <v>0</v>
      </c>
      <c r="GS17" s="282">
        <v>0</v>
      </c>
      <c r="GT17" s="282">
        <v>0</v>
      </c>
      <c r="GU17" s="282">
        <v>0</v>
      </c>
      <c r="GV17" s="282">
        <v>0</v>
      </c>
      <c r="GW17" s="283">
        <f>'Akordní úkolová mzda'!$L$16</f>
        <v>0</v>
      </c>
      <c r="GX17" s="283">
        <f>'Akordní úkolová mzda'!$L$17</f>
        <v>0</v>
      </c>
      <c r="GY17" s="283">
        <f>'Akordní úkolová mzda'!$L$18</f>
        <v>0</v>
      </c>
      <c r="GZ17" s="283">
        <f>'Akordní úkolová mzda'!$L$19</f>
        <v>0</v>
      </c>
      <c r="HA17" s="283">
        <f>'Akordní úkolová mzda'!$L$20</f>
        <v>0</v>
      </c>
      <c r="HB17" s="283">
        <f>'Akordní úkolová mzda'!$L$21</f>
        <v>0</v>
      </c>
      <c r="HC17" s="283">
        <f>'Akordní úkolová mzda'!$L$22</f>
        <v>0</v>
      </c>
      <c r="HD17" s="283">
        <v>0</v>
      </c>
    </row>
    <row r="18" spans="1:212" ht="12.75">
      <c r="A18" s="286" t="s">
        <v>4</v>
      </c>
      <c r="B18" s="283">
        <v>124.52</v>
      </c>
      <c r="C18" s="283">
        <v>152.55</v>
      </c>
      <c r="D18" s="283">
        <v>131.07</v>
      </c>
      <c r="E18" s="283">
        <v>97.65</v>
      </c>
      <c r="F18" s="282">
        <v>139.02</v>
      </c>
      <c r="G18" s="283">
        <v>124.01</v>
      </c>
      <c r="H18" s="283">
        <v>113.49</v>
      </c>
      <c r="I18" s="283">
        <v>124.45</v>
      </c>
      <c r="J18" s="283">
        <v>120.17</v>
      </c>
      <c r="K18" s="283">
        <v>142.46</v>
      </c>
      <c r="L18" s="282" t="s">
        <v>15</v>
      </c>
      <c r="M18" s="283">
        <v>114.58</v>
      </c>
      <c r="N18" s="282">
        <v>111.52</v>
      </c>
      <c r="O18" s="282">
        <v>106.15</v>
      </c>
      <c r="P18" s="282">
        <v>104.36</v>
      </c>
      <c r="Q18" s="282">
        <v>82.43</v>
      </c>
      <c r="R18" s="282" t="s">
        <v>15</v>
      </c>
      <c r="S18" s="282">
        <v>97.68</v>
      </c>
      <c r="T18" s="282">
        <v>112.11</v>
      </c>
      <c r="U18" s="282">
        <v>139.58</v>
      </c>
      <c r="V18" s="282">
        <v>116.61</v>
      </c>
      <c r="W18" s="282">
        <v>137.87</v>
      </c>
      <c r="X18" s="282" t="s">
        <v>15</v>
      </c>
      <c r="Y18" s="282">
        <v>135</v>
      </c>
      <c r="Z18" s="282">
        <v>103.65</v>
      </c>
      <c r="AA18" s="282">
        <v>108.23</v>
      </c>
      <c r="AB18" s="282">
        <v>99.58</v>
      </c>
      <c r="AC18" s="282" t="s">
        <v>15</v>
      </c>
      <c r="AD18" s="282" t="s">
        <v>15</v>
      </c>
      <c r="AE18" s="282" t="s">
        <v>15</v>
      </c>
      <c r="AF18" s="282">
        <v>106.85</v>
      </c>
      <c r="AG18" s="282">
        <v>118.67</v>
      </c>
      <c r="AH18" s="282">
        <v>115.41</v>
      </c>
      <c r="AI18" s="282">
        <v>113.86</v>
      </c>
      <c r="AJ18" s="282">
        <v>110.16</v>
      </c>
      <c r="AK18" s="282">
        <v>81.07</v>
      </c>
      <c r="AL18" s="282">
        <v>121.85</v>
      </c>
      <c r="AM18" s="282">
        <v>137.09</v>
      </c>
      <c r="AN18" s="282">
        <v>135.42</v>
      </c>
      <c r="AO18" s="282" t="s">
        <v>15</v>
      </c>
      <c r="AP18" s="282" t="s">
        <v>15</v>
      </c>
      <c r="AQ18" s="282" t="s">
        <v>15</v>
      </c>
      <c r="AR18" s="282">
        <v>103.23</v>
      </c>
      <c r="AS18" s="282">
        <v>95.99</v>
      </c>
      <c r="AT18" s="282">
        <v>111.4</v>
      </c>
      <c r="AU18" s="282">
        <v>139.18</v>
      </c>
      <c r="AV18" s="282" t="s">
        <v>15</v>
      </c>
      <c r="AW18" s="282">
        <v>89.75</v>
      </c>
      <c r="AX18" s="282">
        <v>98.56</v>
      </c>
      <c r="AY18" s="282">
        <v>111.98</v>
      </c>
      <c r="AZ18" s="282">
        <v>111.9</v>
      </c>
      <c r="BA18" s="282">
        <v>136.57</v>
      </c>
      <c r="BB18" s="282" t="s">
        <v>15</v>
      </c>
      <c r="BC18" s="282">
        <v>118.62</v>
      </c>
      <c r="BD18" s="282">
        <v>113.71</v>
      </c>
      <c r="BE18" s="282">
        <v>116.46</v>
      </c>
      <c r="BF18" s="282">
        <v>109.81</v>
      </c>
      <c r="BG18" s="282">
        <v>124.48</v>
      </c>
      <c r="BH18" s="282" t="s">
        <v>15</v>
      </c>
      <c r="BI18" s="282">
        <v>99.02</v>
      </c>
      <c r="BJ18" s="282">
        <v>110.04</v>
      </c>
      <c r="BK18" s="282">
        <v>119.75</v>
      </c>
      <c r="BL18" s="282">
        <v>115.62</v>
      </c>
      <c r="BM18" s="282">
        <v>115.37</v>
      </c>
      <c r="BN18" s="282" t="s">
        <v>15</v>
      </c>
      <c r="BO18" s="282">
        <v>108.79</v>
      </c>
      <c r="BP18" s="282">
        <v>110.08</v>
      </c>
      <c r="BQ18" s="282">
        <v>113.77</v>
      </c>
      <c r="BR18" s="282">
        <v>109.96</v>
      </c>
      <c r="BS18" s="282" t="s">
        <v>15</v>
      </c>
      <c r="BT18" s="282">
        <v>139.3</v>
      </c>
      <c r="BU18" s="282">
        <v>117.19</v>
      </c>
      <c r="BV18" s="282">
        <v>105.63</v>
      </c>
      <c r="BW18" s="282">
        <v>104.97</v>
      </c>
      <c r="BX18" s="282">
        <v>102.68</v>
      </c>
      <c r="BY18" s="282">
        <v>121.32</v>
      </c>
      <c r="BZ18" s="282" t="s">
        <v>15</v>
      </c>
      <c r="CA18" s="282" t="s">
        <v>15</v>
      </c>
      <c r="CB18" s="282">
        <v>129.88</v>
      </c>
      <c r="CC18" s="282">
        <v>120.85</v>
      </c>
      <c r="CD18" s="282">
        <v>122.37</v>
      </c>
      <c r="CE18" s="282">
        <v>138.38</v>
      </c>
      <c r="CF18" s="282">
        <v>128.29</v>
      </c>
      <c r="CG18" s="282">
        <v>110.03</v>
      </c>
      <c r="CH18" s="283">
        <f>'Akordní úkolová mzda'!$L$16</f>
        <v>0</v>
      </c>
      <c r="CI18" s="283">
        <f>'Akordní úkolová mzda'!$L$17</f>
        <v>0</v>
      </c>
      <c r="CJ18" s="283">
        <f>'Akordní úkolová mzda'!$L$18</f>
        <v>0</v>
      </c>
      <c r="CK18" s="283">
        <f>'Akordní úkolová mzda'!$L$19</f>
        <v>0</v>
      </c>
      <c r="CL18" s="283">
        <f>'Akordní úkolová mzda'!$L$20</f>
        <v>0</v>
      </c>
      <c r="CM18" s="283">
        <f>'Akordní úkolová mzda'!$L$21</f>
        <v>0</v>
      </c>
      <c r="CN18" s="283">
        <f>'Akordní úkolová mzda'!$L$22</f>
        <v>0</v>
      </c>
      <c r="CO18" s="283">
        <v>0</v>
      </c>
      <c r="CP18" s="283">
        <f>'Akordní úkolová mzda'!$L$16</f>
        <v>0</v>
      </c>
      <c r="CQ18" s="283">
        <f>'Akordní úkolová mzda'!$L$17</f>
        <v>0</v>
      </c>
      <c r="CR18" s="283">
        <f>'Akordní úkolová mzda'!$L$18</f>
        <v>0</v>
      </c>
      <c r="CS18" s="283">
        <f>'Akordní úkolová mzda'!$L$19</f>
        <v>0</v>
      </c>
      <c r="CT18" s="283">
        <f>'Akordní úkolová mzda'!$L$20</f>
        <v>0</v>
      </c>
      <c r="CU18" s="283">
        <f>'Akordní úkolová mzda'!$L$21</f>
        <v>0</v>
      </c>
      <c r="CV18" s="283">
        <f>'Akordní úkolová mzda'!$L$22</f>
        <v>0</v>
      </c>
      <c r="CW18" s="283">
        <v>0</v>
      </c>
      <c r="CX18" s="283">
        <f>'Akordní úkolová mzda'!$L$16</f>
        <v>0</v>
      </c>
      <c r="CY18" s="283">
        <f>'Akordní úkolová mzda'!$L$17</f>
        <v>0</v>
      </c>
      <c r="CZ18" s="283">
        <f>'Akordní úkolová mzda'!$L$18</f>
        <v>0</v>
      </c>
      <c r="DA18" s="283">
        <f>'Akordní úkolová mzda'!$L$19</f>
        <v>0</v>
      </c>
      <c r="DB18" s="283">
        <f>'Akordní úkolová mzda'!$L$20</f>
        <v>0</v>
      </c>
      <c r="DC18" s="283">
        <f>'Akordní úkolová mzda'!$L$21</f>
        <v>0</v>
      </c>
      <c r="DD18" s="283">
        <f>'Akordní úkolová mzda'!$L$22</f>
        <v>0</v>
      </c>
      <c r="DE18" s="283">
        <v>0</v>
      </c>
      <c r="DF18" s="283">
        <f>'Akordní úkolová mzda'!$L$16</f>
        <v>0</v>
      </c>
      <c r="DG18" s="283">
        <f>'Akordní úkolová mzda'!$L$17</f>
        <v>0</v>
      </c>
      <c r="DH18" s="283">
        <f>'Akordní úkolová mzda'!$L$18</f>
        <v>0</v>
      </c>
      <c r="DI18" s="283">
        <f>'Akordní úkolová mzda'!$L$19</f>
        <v>0</v>
      </c>
      <c r="DJ18" s="283">
        <f>'Akordní úkolová mzda'!$L$20</f>
        <v>0</v>
      </c>
      <c r="DK18" s="283">
        <f>'Akordní úkolová mzda'!$L$21</f>
        <v>0</v>
      </c>
      <c r="DL18" s="283">
        <f>'Akordní úkolová mzda'!$L$22</f>
        <v>0</v>
      </c>
      <c r="DM18" s="283">
        <v>0</v>
      </c>
      <c r="DN18" s="283">
        <f>'Akordní úkolová mzda'!$L$16</f>
        <v>0</v>
      </c>
      <c r="DO18" s="283">
        <f>'Akordní úkolová mzda'!$L$17</f>
        <v>0</v>
      </c>
      <c r="DP18" s="283">
        <f>'Akordní úkolová mzda'!$L$18</f>
        <v>0</v>
      </c>
      <c r="DQ18" s="283">
        <f>'Akordní úkolová mzda'!$L$19</f>
        <v>0</v>
      </c>
      <c r="DR18" s="283">
        <f>'Akordní úkolová mzda'!$L$20</f>
        <v>0</v>
      </c>
      <c r="DS18" s="283">
        <f>'Akordní úkolová mzda'!$L$21</f>
        <v>0</v>
      </c>
      <c r="DT18" s="283">
        <f>'Akordní úkolová mzda'!$L$22</f>
        <v>0</v>
      </c>
      <c r="DU18" s="283">
        <v>0</v>
      </c>
      <c r="DV18" s="283">
        <f>'Akordní úkolová mzda'!$L$16</f>
        <v>0</v>
      </c>
      <c r="DW18" s="283">
        <f>'Akordní úkolová mzda'!$L$17</f>
        <v>0</v>
      </c>
      <c r="DX18" s="283">
        <f>'Akordní úkolová mzda'!$L$18</f>
        <v>0</v>
      </c>
      <c r="DY18" s="283">
        <f>'Akordní úkolová mzda'!$L$19</f>
        <v>0</v>
      </c>
      <c r="DZ18" s="283">
        <f>'Akordní úkolová mzda'!$L$20</f>
        <v>0</v>
      </c>
      <c r="EA18" s="283">
        <f>'Akordní úkolová mzda'!$L$21</f>
        <v>0</v>
      </c>
      <c r="EB18" s="283">
        <f>'Akordní úkolová mzda'!$L$22</f>
        <v>0</v>
      </c>
      <c r="EC18" s="283">
        <v>0</v>
      </c>
      <c r="ED18" s="283">
        <f>'Akordní úkolová mzda'!$L$16</f>
        <v>0</v>
      </c>
      <c r="EE18" s="283">
        <f>'Akordní úkolová mzda'!$L$17</f>
        <v>0</v>
      </c>
      <c r="EF18" s="283">
        <f>'Akordní úkolová mzda'!$L$18</f>
        <v>0</v>
      </c>
      <c r="EG18" s="283">
        <f>'Akordní úkolová mzda'!$L$19</f>
        <v>0</v>
      </c>
      <c r="EH18" s="283">
        <f>'Akordní úkolová mzda'!$L$20</f>
        <v>0</v>
      </c>
      <c r="EI18" s="283">
        <f>'Akordní úkolová mzda'!$L$21</f>
        <v>0</v>
      </c>
      <c r="EJ18" s="283">
        <f>'Akordní úkolová mzda'!$L$22</f>
        <v>0</v>
      </c>
      <c r="EK18" s="283">
        <v>0</v>
      </c>
      <c r="EL18" s="283">
        <f>'Akordní úkolová mzda'!$L$16</f>
        <v>0</v>
      </c>
      <c r="EM18" s="283">
        <f>'Akordní úkolová mzda'!$L$17</f>
        <v>0</v>
      </c>
      <c r="EN18" s="283">
        <f>'Akordní úkolová mzda'!$L$18</f>
        <v>0</v>
      </c>
      <c r="EO18" s="283">
        <f>'Akordní úkolová mzda'!$L$19</f>
        <v>0</v>
      </c>
      <c r="EP18" s="283">
        <f>'Akordní úkolová mzda'!$L$20</f>
        <v>0</v>
      </c>
      <c r="EQ18" s="283">
        <f>'Akordní úkolová mzda'!$L$21</f>
        <v>0</v>
      </c>
      <c r="ER18" s="283">
        <f>'Akordní úkolová mzda'!$L$22</f>
        <v>0</v>
      </c>
      <c r="ES18" s="283">
        <v>0</v>
      </c>
      <c r="ET18" s="283">
        <f>'Akordní úkolová mzda'!$L$16</f>
        <v>0</v>
      </c>
      <c r="EU18" s="283">
        <f>'Akordní úkolová mzda'!$L$17</f>
        <v>0</v>
      </c>
      <c r="EV18" s="283">
        <f>'Akordní úkolová mzda'!$L$18</f>
        <v>0</v>
      </c>
      <c r="EW18" s="283">
        <f>'Akordní úkolová mzda'!$L$19</f>
        <v>0</v>
      </c>
      <c r="EX18" s="283">
        <f>'Akordní úkolová mzda'!$L$20</f>
        <v>0</v>
      </c>
      <c r="EY18" s="283">
        <f>'Akordní úkolová mzda'!$L$21</f>
        <v>0</v>
      </c>
      <c r="EZ18" s="283">
        <f>'Akordní úkolová mzda'!$L$22</f>
        <v>0</v>
      </c>
      <c r="FA18" s="283">
        <v>0</v>
      </c>
      <c r="FB18" s="283">
        <f>'Akordní úkolová mzda'!$L$16</f>
        <v>0</v>
      </c>
      <c r="FC18" s="283">
        <f>'Akordní úkolová mzda'!$L$17</f>
        <v>0</v>
      </c>
      <c r="FD18" s="283">
        <f>'Akordní úkolová mzda'!$L$18</f>
        <v>0</v>
      </c>
      <c r="FE18" s="283">
        <f>'Akordní úkolová mzda'!$L$19</f>
        <v>0</v>
      </c>
      <c r="FF18" s="283">
        <f>'Akordní úkolová mzda'!$L$20</f>
        <v>0</v>
      </c>
      <c r="FG18" s="283">
        <f>'Akordní úkolová mzda'!$L$21</f>
        <v>0</v>
      </c>
      <c r="FH18" s="283">
        <f>'Akordní úkolová mzda'!$L$22</f>
        <v>0</v>
      </c>
      <c r="FI18" s="283">
        <v>0</v>
      </c>
      <c r="FJ18" s="283">
        <f>'Akordní úkolová mzda'!$L$16</f>
        <v>0</v>
      </c>
      <c r="FK18" s="283">
        <f>'Akordní úkolová mzda'!$L$17</f>
        <v>0</v>
      </c>
      <c r="FL18" s="283">
        <f>'Akordní úkolová mzda'!$L$18</f>
        <v>0</v>
      </c>
      <c r="FM18" s="283">
        <f>'Akordní úkolová mzda'!$L$19</f>
        <v>0</v>
      </c>
      <c r="FN18" s="283">
        <f>'Akordní úkolová mzda'!$L$20</f>
        <v>0</v>
      </c>
      <c r="FO18" s="283">
        <f>'Akordní úkolová mzda'!$L$21</f>
        <v>0</v>
      </c>
      <c r="FP18" s="283">
        <f>'Akordní úkolová mzda'!$L$22</f>
        <v>0</v>
      </c>
      <c r="FQ18" s="283">
        <v>0</v>
      </c>
      <c r="FR18" s="283">
        <f>'Akordní úkolová mzda'!$L$16</f>
        <v>0</v>
      </c>
      <c r="FS18" s="283">
        <f>'Akordní úkolová mzda'!$L$17</f>
        <v>0</v>
      </c>
      <c r="FT18" s="283">
        <f>'Akordní úkolová mzda'!$L$18</f>
        <v>0</v>
      </c>
      <c r="FU18" s="283">
        <f>'Akordní úkolová mzda'!$L$19</f>
        <v>0</v>
      </c>
      <c r="FV18" s="283">
        <f>'Akordní úkolová mzda'!$L$20</f>
        <v>0</v>
      </c>
      <c r="FW18" s="283">
        <f>'Akordní úkolová mzda'!$L$21</f>
        <v>0</v>
      </c>
      <c r="FX18" s="283">
        <f>'Akordní úkolová mzda'!$L$22</f>
        <v>0</v>
      </c>
      <c r="FY18" s="283">
        <v>0</v>
      </c>
      <c r="FZ18" s="283">
        <f>'Akordní úkolová mzda'!$L$16</f>
        <v>0</v>
      </c>
      <c r="GA18" s="283">
        <f>'Akordní úkolová mzda'!$L$17</f>
        <v>0</v>
      </c>
      <c r="GB18" s="283">
        <f>'Akordní úkolová mzda'!$L$18</f>
        <v>0</v>
      </c>
      <c r="GC18" s="283">
        <f>'Akordní úkolová mzda'!$L$19</f>
        <v>0</v>
      </c>
      <c r="GD18" s="283">
        <f>'Akordní úkolová mzda'!$L$20</f>
        <v>0</v>
      </c>
      <c r="GE18" s="283">
        <f>'Akordní úkolová mzda'!$L$21</f>
        <v>0</v>
      </c>
      <c r="GF18" s="283">
        <f>'Akordní úkolová mzda'!$L$22</f>
        <v>0</v>
      </c>
      <c r="GG18" s="283">
        <v>0</v>
      </c>
      <c r="GH18" s="283">
        <f>'Akordní úkolová mzda'!$L$16</f>
        <v>0</v>
      </c>
      <c r="GI18" s="283">
        <f>'Akordní úkolová mzda'!$L$17</f>
        <v>0</v>
      </c>
      <c r="GJ18" s="283">
        <f>'Akordní úkolová mzda'!$L$18</f>
        <v>0</v>
      </c>
      <c r="GK18" s="283">
        <f>'Akordní úkolová mzda'!$L$19</f>
        <v>0</v>
      </c>
      <c r="GL18" s="283">
        <f>'Akordní úkolová mzda'!$L$20</f>
        <v>0</v>
      </c>
      <c r="GM18" s="283">
        <f>'Akordní úkolová mzda'!$L$21</f>
        <v>0</v>
      </c>
      <c r="GN18" s="283">
        <f>'Akordní úkolová mzda'!$L$22</f>
        <v>0</v>
      </c>
      <c r="GO18" s="283">
        <v>0</v>
      </c>
      <c r="GP18" s="285">
        <v>0</v>
      </c>
      <c r="GQ18" s="282">
        <v>0</v>
      </c>
      <c r="GR18" s="282">
        <v>0</v>
      </c>
      <c r="GS18" s="282">
        <v>0</v>
      </c>
      <c r="GT18" s="282">
        <v>0</v>
      </c>
      <c r="GU18" s="282">
        <v>0</v>
      </c>
      <c r="GV18" s="282">
        <v>0</v>
      </c>
      <c r="GW18" s="283">
        <f>'Akordní úkolová mzda'!$L$16</f>
        <v>0</v>
      </c>
      <c r="GX18" s="283">
        <f>'Akordní úkolová mzda'!$L$17</f>
        <v>0</v>
      </c>
      <c r="GY18" s="283">
        <f>'Akordní úkolová mzda'!$L$18</f>
        <v>0</v>
      </c>
      <c r="GZ18" s="283">
        <f>'Akordní úkolová mzda'!$L$19</f>
        <v>0</v>
      </c>
      <c r="HA18" s="283">
        <f>'Akordní úkolová mzda'!$L$20</f>
        <v>0</v>
      </c>
      <c r="HB18" s="283">
        <f>'Akordní úkolová mzda'!$L$21</f>
        <v>0</v>
      </c>
      <c r="HC18" s="283">
        <f>'Akordní úkolová mzda'!$L$22</f>
        <v>0</v>
      </c>
      <c r="HD18" s="283">
        <v>0</v>
      </c>
    </row>
    <row r="19" spans="1:212" ht="12.75">
      <c r="A19" s="286" t="s">
        <v>148</v>
      </c>
      <c r="B19" s="283">
        <v>129.52</v>
      </c>
      <c r="C19" s="283">
        <v>160.09</v>
      </c>
      <c r="D19" s="283">
        <v>135.55</v>
      </c>
      <c r="E19" s="283">
        <v>102.05</v>
      </c>
      <c r="F19" s="282">
        <v>136.54</v>
      </c>
      <c r="G19" s="283">
        <v>128.49</v>
      </c>
      <c r="H19" s="283">
        <v>119.86</v>
      </c>
      <c r="I19" s="283">
        <v>127.24</v>
      </c>
      <c r="J19" s="283">
        <v>123.41</v>
      </c>
      <c r="K19" s="283">
        <v>140.56</v>
      </c>
      <c r="L19" s="282" t="s">
        <v>15</v>
      </c>
      <c r="M19" s="283">
        <v>116.41</v>
      </c>
      <c r="N19" s="282">
        <v>116.36</v>
      </c>
      <c r="O19" s="282">
        <v>110.39</v>
      </c>
      <c r="P19" s="282">
        <v>107.6</v>
      </c>
      <c r="Q19" s="282">
        <v>79.45</v>
      </c>
      <c r="R19" s="282" t="s">
        <v>15</v>
      </c>
      <c r="S19" s="282">
        <v>101.6</v>
      </c>
      <c r="T19" s="282">
        <v>119.58</v>
      </c>
      <c r="U19" s="282">
        <v>138.31</v>
      </c>
      <c r="V19" s="282">
        <v>130.55</v>
      </c>
      <c r="W19" s="282">
        <v>133.77</v>
      </c>
      <c r="X19" s="282" t="s">
        <v>15</v>
      </c>
      <c r="Y19" s="282" t="s">
        <v>15</v>
      </c>
      <c r="Z19" s="282">
        <v>103.45</v>
      </c>
      <c r="AA19" s="282">
        <v>106.55</v>
      </c>
      <c r="AB19" s="282">
        <v>93.1</v>
      </c>
      <c r="AC19" s="282" t="s">
        <v>15</v>
      </c>
      <c r="AD19" s="282" t="s">
        <v>15</v>
      </c>
      <c r="AE19" s="282" t="s">
        <v>15</v>
      </c>
      <c r="AF19" s="282">
        <v>106.22</v>
      </c>
      <c r="AG19" s="282">
        <v>129</v>
      </c>
      <c r="AH19" s="282">
        <v>119.02</v>
      </c>
      <c r="AI19" s="282">
        <v>107.57</v>
      </c>
      <c r="AJ19" s="282">
        <v>113.84</v>
      </c>
      <c r="AK19" s="282">
        <v>73.56</v>
      </c>
      <c r="AL19" s="282">
        <v>118.18</v>
      </c>
      <c r="AM19" s="282">
        <v>132.65</v>
      </c>
      <c r="AN19" s="282">
        <v>125.33</v>
      </c>
      <c r="AO19" s="282" t="s">
        <v>15</v>
      </c>
      <c r="AP19" s="282" t="s">
        <v>15</v>
      </c>
      <c r="AQ19" s="282" t="s">
        <v>15</v>
      </c>
      <c r="AR19" s="282">
        <v>110.37</v>
      </c>
      <c r="AS19" s="282">
        <v>99.16</v>
      </c>
      <c r="AT19" s="282">
        <v>117.95</v>
      </c>
      <c r="AU19" s="282" t="s">
        <v>15</v>
      </c>
      <c r="AV19" s="282" t="s">
        <v>15</v>
      </c>
      <c r="AW19" s="282">
        <v>90.42</v>
      </c>
      <c r="AX19" s="282">
        <v>102.98</v>
      </c>
      <c r="AY19" s="282">
        <v>113.55</v>
      </c>
      <c r="AZ19" s="282">
        <v>118.33</v>
      </c>
      <c r="BA19" s="282">
        <v>144.6</v>
      </c>
      <c r="BB19" s="282" t="s">
        <v>15</v>
      </c>
      <c r="BC19" s="282">
        <v>118.62</v>
      </c>
      <c r="BD19" s="282">
        <v>114.49</v>
      </c>
      <c r="BE19" s="282">
        <v>129.33</v>
      </c>
      <c r="BF19" s="282">
        <v>115.37</v>
      </c>
      <c r="BG19" s="282">
        <v>132.08</v>
      </c>
      <c r="BH19" s="282" t="s">
        <v>15</v>
      </c>
      <c r="BI19" s="282">
        <v>102.68</v>
      </c>
      <c r="BJ19" s="282">
        <v>112.52</v>
      </c>
      <c r="BK19" s="282">
        <v>127.74</v>
      </c>
      <c r="BL19" s="282">
        <v>124.56</v>
      </c>
      <c r="BM19" s="282">
        <v>121.24</v>
      </c>
      <c r="BN19" s="282" t="s">
        <v>15</v>
      </c>
      <c r="BO19" s="282">
        <v>110.67</v>
      </c>
      <c r="BP19" s="282">
        <v>115.89</v>
      </c>
      <c r="BQ19" s="282">
        <v>113.24</v>
      </c>
      <c r="BR19" s="282">
        <v>113.93</v>
      </c>
      <c r="BS19" s="282" t="s">
        <v>15</v>
      </c>
      <c r="BT19" s="282">
        <v>141.75</v>
      </c>
      <c r="BU19" s="282">
        <v>112.76</v>
      </c>
      <c r="BV19" s="282">
        <v>108.19</v>
      </c>
      <c r="BW19" s="282">
        <v>104.42</v>
      </c>
      <c r="BX19" s="282">
        <v>105.72</v>
      </c>
      <c r="BY19" s="282">
        <v>130.32</v>
      </c>
      <c r="BZ19" s="282" t="s">
        <v>15</v>
      </c>
      <c r="CA19" s="282" t="s">
        <v>15</v>
      </c>
      <c r="CB19" s="282">
        <v>132.75</v>
      </c>
      <c r="CC19" s="282">
        <v>130.05</v>
      </c>
      <c r="CD19" s="282">
        <v>123.26</v>
      </c>
      <c r="CE19" s="282">
        <v>135.92</v>
      </c>
      <c r="CF19" s="282">
        <v>121.03</v>
      </c>
      <c r="CG19" s="282">
        <v>113.06</v>
      </c>
      <c r="CH19" s="283">
        <f>'Akordní úkolová mzda'!$L$16</f>
        <v>0</v>
      </c>
      <c r="CI19" s="283">
        <f>'Akordní úkolová mzda'!$L$17</f>
        <v>0</v>
      </c>
      <c r="CJ19" s="283">
        <f>'Akordní úkolová mzda'!$L$18</f>
        <v>0</v>
      </c>
      <c r="CK19" s="283">
        <f>'Akordní úkolová mzda'!$L$19</f>
        <v>0</v>
      </c>
      <c r="CL19" s="283">
        <f>'Akordní úkolová mzda'!$L$20</f>
        <v>0</v>
      </c>
      <c r="CM19" s="283">
        <f>'Akordní úkolová mzda'!$L$21</f>
        <v>0</v>
      </c>
      <c r="CN19" s="283">
        <f>'Akordní úkolová mzda'!$L$22</f>
        <v>0</v>
      </c>
      <c r="CO19" s="283">
        <v>0</v>
      </c>
      <c r="CP19" s="283">
        <f>'Akordní úkolová mzda'!$L$16</f>
        <v>0</v>
      </c>
      <c r="CQ19" s="283">
        <f>'Akordní úkolová mzda'!$L$17</f>
        <v>0</v>
      </c>
      <c r="CR19" s="283">
        <f>'Akordní úkolová mzda'!$L$18</f>
        <v>0</v>
      </c>
      <c r="CS19" s="283">
        <f>'Akordní úkolová mzda'!$L$19</f>
        <v>0</v>
      </c>
      <c r="CT19" s="283">
        <f>'Akordní úkolová mzda'!$L$20</f>
        <v>0</v>
      </c>
      <c r="CU19" s="283">
        <f>'Akordní úkolová mzda'!$L$21</f>
        <v>0</v>
      </c>
      <c r="CV19" s="283">
        <f>'Akordní úkolová mzda'!$L$22</f>
        <v>0</v>
      </c>
      <c r="CW19" s="283">
        <v>0</v>
      </c>
      <c r="CX19" s="283">
        <f>'Akordní úkolová mzda'!$L$16</f>
        <v>0</v>
      </c>
      <c r="CY19" s="283">
        <f>'Akordní úkolová mzda'!$L$17</f>
        <v>0</v>
      </c>
      <c r="CZ19" s="283">
        <f>'Akordní úkolová mzda'!$L$18</f>
        <v>0</v>
      </c>
      <c r="DA19" s="283">
        <f>'Akordní úkolová mzda'!$L$19</f>
        <v>0</v>
      </c>
      <c r="DB19" s="283">
        <f>'Akordní úkolová mzda'!$L$20</f>
        <v>0</v>
      </c>
      <c r="DC19" s="283">
        <f>'Akordní úkolová mzda'!$L$21</f>
        <v>0</v>
      </c>
      <c r="DD19" s="283">
        <f>'Akordní úkolová mzda'!$L$22</f>
        <v>0</v>
      </c>
      <c r="DE19" s="283">
        <v>0</v>
      </c>
      <c r="DF19" s="283">
        <f>'Akordní úkolová mzda'!$L$16</f>
        <v>0</v>
      </c>
      <c r="DG19" s="283">
        <f>'Akordní úkolová mzda'!$L$17</f>
        <v>0</v>
      </c>
      <c r="DH19" s="283">
        <f>'Akordní úkolová mzda'!$L$18</f>
        <v>0</v>
      </c>
      <c r="DI19" s="283">
        <f>'Akordní úkolová mzda'!$L$19</f>
        <v>0</v>
      </c>
      <c r="DJ19" s="283">
        <f>'Akordní úkolová mzda'!$L$20</f>
        <v>0</v>
      </c>
      <c r="DK19" s="283">
        <f>'Akordní úkolová mzda'!$L$21</f>
        <v>0</v>
      </c>
      <c r="DL19" s="283">
        <f>'Akordní úkolová mzda'!$L$22</f>
        <v>0</v>
      </c>
      <c r="DM19" s="283">
        <v>0</v>
      </c>
      <c r="DN19" s="283">
        <f>'Akordní úkolová mzda'!$L$16</f>
        <v>0</v>
      </c>
      <c r="DO19" s="283">
        <f>'Akordní úkolová mzda'!$L$17</f>
        <v>0</v>
      </c>
      <c r="DP19" s="283">
        <f>'Akordní úkolová mzda'!$L$18</f>
        <v>0</v>
      </c>
      <c r="DQ19" s="283">
        <f>'Akordní úkolová mzda'!$L$19</f>
        <v>0</v>
      </c>
      <c r="DR19" s="283">
        <f>'Akordní úkolová mzda'!$L$20</f>
        <v>0</v>
      </c>
      <c r="DS19" s="283">
        <f>'Akordní úkolová mzda'!$L$21</f>
        <v>0</v>
      </c>
      <c r="DT19" s="283">
        <f>'Akordní úkolová mzda'!$L$22</f>
        <v>0</v>
      </c>
      <c r="DU19" s="283">
        <v>0</v>
      </c>
      <c r="DV19" s="283">
        <f>'Akordní úkolová mzda'!$L$16</f>
        <v>0</v>
      </c>
      <c r="DW19" s="283">
        <f>'Akordní úkolová mzda'!$L$17</f>
        <v>0</v>
      </c>
      <c r="DX19" s="283">
        <f>'Akordní úkolová mzda'!$L$18</f>
        <v>0</v>
      </c>
      <c r="DY19" s="283">
        <f>'Akordní úkolová mzda'!$L$19</f>
        <v>0</v>
      </c>
      <c r="DZ19" s="283">
        <f>'Akordní úkolová mzda'!$L$20</f>
        <v>0</v>
      </c>
      <c r="EA19" s="283">
        <f>'Akordní úkolová mzda'!$L$21</f>
        <v>0</v>
      </c>
      <c r="EB19" s="283">
        <f>'Akordní úkolová mzda'!$L$22</f>
        <v>0</v>
      </c>
      <c r="EC19" s="283">
        <v>0</v>
      </c>
      <c r="ED19" s="283">
        <f>'Akordní úkolová mzda'!$L$16</f>
        <v>0</v>
      </c>
      <c r="EE19" s="283">
        <f>'Akordní úkolová mzda'!$L$17</f>
        <v>0</v>
      </c>
      <c r="EF19" s="283">
        <f>'Akordní úkolová mzda'!$L$18</f>
        <v>0</v>
      </c>
      <c r="EG19" s="283">
        <f>'Akordní úkolová mzda'!$L$19</f>
        <v>0</v>
      </c>
      <c r="EH19" s="283">
        <f>'Akordní úkolová mzda'!$L$20</f>
        <v>0</v>
      </c>
      <c r="EI19" s="283">
        <f>'Akordní úkolová mzda'!$L$21</f>
        <v>0</v>
      </c>
      <c r="EJ19" s="283">
        <f>'Akordní úkolová mzda'!$L$22</f>
        <v>0</v>
      </c>
      <c r="EK19" s="283">
        <v>0</v>
      </c>
      <c r="EL19" s="283">
        <f>'Akordní úkolová mzda'!$L$16</f>
        <v>0</v>
      </c>
      <c r="EM19" s="283">
        <f>'Akordní úkolová mzda'!$L$17</f>
        <v>0</v>
      </c>
      <c r="EN19" s="283">
        <f>'Akordní úkolová mzda'!$L$18</f>
        <v>0</v>
      </c>
      <c r="EO19" s="283">
        <f>'Akordní úkolová mzda'!$L$19</f>
        <v>0</v>
      </c>
      <c r="EP19" s="283">
        <f>'Akordní úkolová mzda'!$L$20</f>
        <v>0</v>
      </c>
      <c r="EQ19" s="283">
        <f>'Akordní úkolová mzda'!$L$21</f>
        <v>0</v>
      </c>
      <c r="ER19" s="283">
        <f>'Akordní úkolová mzda'!$L$22</f>
        <v>0</v>
      </c>
      <c r="ES19" s="283">
        <v>0</v>
      </c>
      <c r="ET19" s="283">
        <f>'Akordní úkolová mzda'!$L$16</f>
        <v>0</v>
      </c>
      <c r="EU19" s="283">
        <f>'Akordní úkolová mzda'!$L$17</f>
        <v>0</v>
      </c>
      <c r="EV19" s="283">
        <f>'Akordní úkolová mzda'!$L$18</f>
        <v>0</v>
      </c>
      <c r="EW19" s="283">
        <f>'Akordní úkolová mzda'!$L$19</f>
        <v>0</v>
      </c>
      <c r="EX19" s="283">
        <f>'Akordní úkolová mzda'!$L$20</f>
        <v>0</v>
      </c>
      <c r="EY19" s="283">
        <f>'Akordní úkolová mzda'!$L$21</f>
        <v>0</v>
      </c>
      <c r="EZ19" s="283">
        <f>'Akordní úkolová mzda'!$L$22</f>
        <v>0</v>
      </c>
      <c r="FA19" s="283">
        <v>0</v>
      </c>
      <c r="FB19" s="283">
        <f>'Akordní úkolová mzda'!$L$16</f>
        <v>0</v>
      </c>
      <c r="FC19" s="283">
        <f>'Akordní úkolová mzda'!$L$17</f>
        <v>0</v>
      </c>
      <c r="FD19" s="283">
        <f>'Akordní úkolová mzda'!$L$18</f>
        <v>0</v>
      </c>
      <c r="FE19" s="283">
        <f>'Akordní úkolová mzda'!$L$19</f>
        <v>0</v>
      </c>
      <c r="FF19" s="283">
        <f>'Akordní úkolová mzda'!$L$20</f>
        <v>0</v>
      </c>
      <c r="FG19" s="283">
        <f>'Akordní úkolová mzda'!$L$21</f>
        <v>0</v>
      </c>
      <c r="FH19" s="283">
        <f>'Akordní úkolová mzda'!$L$22</f>
        <v>0</v>
      </c>
      <c r="FI19" s="283">
        <v>0</v>
      </c>
      <c r="FJ19" s="283">
        <f>'Akordní úkolová mzda'!$L$16</f>
        <v>0</v>
      </c>
      <c r="FK19" s="283">
        <f>'Akordní úkolová mzda'!$L$17</f>
        <v>0</v>
      </c>
      <c r="FL19" s="283">
        <f>'Akordní úkolová mzda'!$L$18</f>
        <v>0</v>
      </c>
      <c r="FM19" s="283">
        <f>'Akordní úkolová mzda'!$L$19</f>
        <v>0</v>
      </c>
      <c r="FN19" s="283">
        <f>'Akordní úkolová mzda'!$L$20</f>
        <v>0</v>
      </c>
      <c r="FO19" s="283">
        <f>'Akordní úkolová mzda'!$L$21</f>
        <v>0</v>
      </c>
      <c r="FP19" s="283">
        <f>'Akordní úkolová mzda'!$L$22</f>
        <v>0</v>
      </c>
      <c r="FQ19" s="283">
        <v>0</v>
      </c>
      <c r="FR19" s="283">
        <f>'Akordní úkolová mzda'!$L$16</f>
        <v>0</v>
      </c>
      <c r="FS19" s="283">
        <f>'Akordní úkolová mzda'!$L$17</f>
        <v>0</v>
      </c>
      <c r="FT19" s="283">
        <f>'Akordní úkolová mzda'!$L$18</f>
        <v>0</v>
      </c>
      <c r="FU19" s="283">
        <f>'Akordní úkolová mzda'!$L$19</f>
        <v>0</v>
      </c>
      <c r="FV19" s="283">
        <f>'Akordní úkolová mzda'!$L$20</f>
        <v>0</v>
      </c>
      <c r="FW19" s="283">
        <f>'Akordní úkolová mzda'!$L$21</f>
        <v>0</v>
      </c>
      <c r="FX19" s="283">
        <f>'Akordní úkolová mzda'!$L$22</f>
        <v>0</v>
      </c>
      <c r="FY19" s="283">
        <v>0</v>
      </c>
      <c r="FZ19" s="283">
        <f>'Akordní úkolová mzda'!$L$16</f>
        <v>0</v>
      </c>
      <c r="GA19" s="283">
        <f>'Akordní úkolová mzda'!$L$17</f>
        <v>0</v>
      </c>
      <c r="GB19" s="283">
        <f>'Akordní úkolová mzda'!$L$18</f>
        <v>0</v>
      </c>
      <c r="GC19" s="283">
        <f>'Akordní úkolová mzda'!$L$19</f>
        <v>0</v>
      </c>
      <c r="GD19" s="283">
        <f>'Akordní úkolová mzda'!$L$20</f>
        <v>0</v>
      </c>
      <c r="GE19" s="283">
        <f>'Akordní úkolová mzda'!$L$21</f>
        <v>0</v>
      </c>
      <c r="GF19" s="283">
        <f>'Akordní úkolová mzda'!$L$22</f>
        <v>0</v>
      </c>
      <c r="GG19" s="283">
        <v>0</v>
      </c>
      <c r="GH19" s="283">
        <f>'Akordní úkolová mzda'!$L$16</f>
        <v>0</v>
      </c>
      <c r="GI19" s="283">
        <f>'Akordní úkolová mzda'!$L$17</f>
        <v>0</v>
      </c>
      <c r="GJ19" s="283">
        <f>'Akordní úkolová mzda'!$L$18</f>
        <v>0</v>
      </c>
      <c r="GK19" s="283">
        <f>'Akordní úkolová mzda'!$L$19</f>
        <v>0</v>
      </c>
      <c r="GL19" s="283">
        <f>'Akordní úkolová mzda'!$L$20</f>
        <v>0</v>
      </c>
      <c r="GM19" s="283">
        <f>'Akordní úkolová mzda'!$L$21</f>
        <v>0</v>
      </c>
      <c r="GN19" s="283">
        <f>'Akordní úkolová mzda'!$L$22</f>
        <v>0</v>
      </c>
      <c r="GO19" s="283">
        <v>0</v>
      </c>
      <c r="GP19" s="285">
        <v>0</v>
      </c>
      <c r="GQ19" s="282">
        <v>0</v>
      </c>
      <c r="GR19" s="282">
        <v>0</v>
      </c>
      <c r="GS19" s="282">
        <v>0</v>
      </c>
      <c r="GT19" s="282">
        <v>0</v>
      </c>
      <c r="GU19" s="282">
        <v>0</v>
      </c>
      <c r="GV19" s="282">
        <v>0</v>
      </c>
      <c r="GW19" s="283">
        <f>'Akordní úkolová mzda'!$L$16</f>
        <v>0</v>
      </c>
      <c r="GX19" s="283">
        <f>'Akordní úkolová mzda'!$L$17</f>
        <v>0</v>
      </c>
      <c r="GY19" s="283">
        <f>'Akordní úkolová mzda'!$L$18</f>
        <v>0</v>
      </c>
      <c r="GZ19" s="283">
        <f>'Akordní úkolová mzda'!$L$19</f>
        <v>0</v>
      </c>
      <c r="HA19" s="283">
        <f>'Akordní úkolová mzda'!$L$20</f>
        <v>0</v>
      </c>
      <c r="HB19" s="283">
        <f>'Akordní úkolová mzda'!$L$21</f>
        <v>0</v>
      </c>
      <c r="HC19" s="283">
        <f>'Akordní úkolová mzda'!$L$22</f>
        <v>0</v>
      </c>
      <c r="HD19" s="283">
        <v>0</v>
      </c>
    </row>
    <row r="20" spans="1:212" ht="12.75">
      <c r="A20" s="286" t="s">
        <v>149</v>
      </c>
      <c r="B20" s="283">
        <v>121.84</v>
      </c>
      <c r="C20" s="283">
        <v>136.49</v>
      </c>
      <c r="D20" s="283">
        <v>130.19</v>
      </c>
      <c r="E20" s="283">
        <v>112.74</v>
      </c>
      <c r="F20" s="282">
        <v>131.34</v>
      </c>
      <c r="G20" s="283">
        <v>126.38</v>
      </c>
      <c r="H20" s="283">
        <v>112.79</v>
      </c>
      <c r="I20" s="283">
        <v>118.54</v>
      </c>
      <c r="J20" s="283">
        <v>121.94</v>
      </c>
      <c r="K20" s="283">
        <v>127.86</v>
      </c>
      <c r="L20" s="282" t="s">
        <v>15</v>
      </c>
      <c r="M20" s="283">
        <v>111.98</v>
      </c>
      <c r="N20" s="282">
        <v>107.58</v>
      </c>
      <c r="O20" s="282">
        <v>99.02</v>
      </c>
      <c r="P20" s="282">
        <v>99.07</v>
      </c>
      <c r="Q20" s="282">
        <v>77.78</v>
      </c>
      <c r="R20" s="282" t="s">
        <v>15</v>
      </c>
      <c r="S20" s="282">
        <v>97.17</v>
      </c>
      <c r="T20" s="282">
        <v>108.63</v>
      </c>
      <c r="U20" s="282">
        <v>118.72</v>
      </c>
      <c r="V20" s="282">
        <v>114.7</v>
      </c>
      <c r="W20" s="282">
        <v>136.97</v>
      </c>
      <c r="X20" s="282" t="s">
        <v>15</v>
      </c>
      <c r="Y20" s="282">
        <v>145.96</v>
      </c>
      <c r="Z20" s="282">
        <v>110.51</v>
      </c>
      <c r="AA20" s="282">
        <v>101.64</v>
      </c>
      <c r="AB20" s="282">
        <v>101.67</v>
      </c>
      <c r="AC20" s="282" t="s">
        <v>15</v>
      </c>
      <c r="AD20" s="282" t="s">
        <v>15</v>
      </c>
      <c r="AE20" s="282" t="s">
        <v>15</v>
      </c>
      <c r="AF20" s="282">
        <v>102</v>
      </c>
      <c r="AG20" s="282">
        <v>135.58</v>
      </c>
      <c r="AH20" s="282">
        <v>111.67</v>
      </c>
      <c r="AI20" s="282">
        <v>112.16</v>
      </c>
      <c r="AJ20" s="282">
        <v>105.81</v>
      </c>
      <c r="AK20" s="282">
        <v>75.64</v>
      </c>
      <c r="AL20" s="282">
        <v>113.49</v>
      </c>
      <c r="AM20" s="282">
        <v>114.09</v>
      </c>
      <c r="AN20" s="282">
        <v>119.69</v>
      </c>
      <c r="AO20" s="282" t="s">
        <v>15</v>
      </c>
      <c r="AP20" s="282" t="s">
        <v>15</v>
      </c>
      <c r="AQ20" s="282" t="s">
        <v>15</v>
      </c>
      <c r="AR20" s="282">
        <v>99.5</v>
      </c>
      <c r="AS20" s="282">
        <v>100.28</v>
      </c>
      <c r="AT20" s="282">
        <v>107.36</v>
      </c>
      <c r="AU20" s="282" t="s">
        <v>15</v>
      </c>
      <c r="AV20" s="282" t="s">
        <v>15</v>
      </c>
      <c r="AW20" s="282" t="s">
        <v>15</v>
      </c>
      <c r="AX20" s="282">
        <v>93.05</v>
      </c>
      <c r="AY20" s="282">
        <v>104.29</v>
      </c>
      <c r="AZ20" s="282">
        <v>111.04</v>
      </c>
      <c r="BA20" s="282">
        <v>85.91</v>
      </c>
      <c r="BB20" s="282" t="s">
        <v>15</v>
      </c>
      <c r="BC20" s="282">
        <v>116.41</v>
      </c>
      <c r="BD20" s="282">
        <v>111.81</v>
      </c>
      <c r="BE20" s="282">
        <v>111.42</v>
      </c>
      <c r="BF20" s="282">
        <v>111.07</v>
      </c>
      <c r="BG20" s="282">
        <v>115.27</v>
      </c>
      <c r="BH20" s="282" t="s">
        <v>15</v>
      </c>
      <c r="BI20" s="282">
        <v>101.62</v>
      </c>
      <c r="BJ20" s="282">
        <v>108.81</v>
      </c>
      <c r="BK20" s="282">
        <v>112.44</v>
      </c>
      <c r="BL20" s="282">
        <v>119.9</v>
      </c>
      <c r="BM20" s="282">
        <v>122.03</v>
      </c>
      <c r="BN20" s="282" t="s">
        <v>15</v>
      </c>
      <c r="BO20" s="282">
        <v>103.18</v>
      </c>
      <c r="BP20" s="282">
        <v>108.47</v>
      </c>
      <c r="BQ20" s="282">
        <v>106.38</v>
      </c>
      <c r="BR20" s="282">
        <v>109.95</v>
      </c>
      <c r="BS20" s="282" t="s">
        <v>15</v>
      </c>
      <c r="BT20" s="282">
        <v>135.64</v>
      </c>
      <c r="BU20" s="282">
        <v>107.26</v>
      </c>
      <c r="BV20" s="282">
        <v>104.06</v>
      </c>
      <c r="BW20" s="282">
        <v>110.42</v>
      </c>
      <c r="BX20" s="282">
        <v>105.79</v>
      </c>
      <c r="BY20" s="282">
        <v>126.4</v>
      </c>
      <c r="BZ20" s="282" t="s">
        <v>15</v>
      </c>
      <c r="CA20" s="282" t="s">
        <v>15</v>
      </c>
      <c r="CB20" s="282">
        <v>125.68</v>
      </c>
      <c r="CC20" s="282">
        <v>116.53</v>
      </c>
      <c r="CD20" s="282">
        <v>118.91</v>
      </c>
      <c r="CE20" s="282">
        <v>120.37</v>
      </c>
      <c r="CF20" s="282">
        <v>120.54</v>
      </c>
      <c r="CG20" s="282">
        <v>97.77</v>
      </c>
      <c r="CH20" s="283">
        <f>'Akordní úkolová mzda'!$L$16</f>
        <v>0</v>
      </c>
      <c r="CI20" s="283">
        <f>'Akordní úkolová mzda'!$L$17</f>
        <v>0</v>
      </c>
      <c r="CJ20" s="283">
        <f>'Akordní úkolová mzda'!$L$18</f>
        <v>0</v>
      </c>
      <c r="CK20" s="283">
        <f>'Akordní úkolová mzda'!$L$19</f>
        <v>0</v>
      </c>
      <c r="CL20" s="283">
        <f>'Akordní úkolová mzda'!$L$20</f>
        <v>0</v>
      </c>
      <c r="CM20" s="283">
        <f>'Akordní úkolová mzda'!$L$21</f>
        <v>0</v>
      </c>
      <c r="CN20" s="283">
        <f>'Akordní úkolová mzda'!$L$22</f>
        <v>0</v>
      </c>
      <c r="CO20" s="283">
        <v>0</v>
      </c>
      <c r="CP20" s="283">
        <f>'Akordní úkolová mzda'!$L$16</f>
        <v>0</v>
      </c>
      <c r="CQ20" s="283">
        <f>'Akordní úkolová mzda'!$L$17</f>
        <v>0</v>
      </c>
      <c r="CR20" s="283">
        <f>'Akordní úkolová mzda'!$L$18</f>
        <v>0</v>
      </c>
      <c r="CS20" s="283">
        <f>'Akordní úkolová mzda'!$L$19</f>
        <v>0</v>
      </c>
      <c r="CT20" s="283">
        <f>'Akordní úkolová mzda'!$L$20</f>
        <v>0</v>
      </c>
      <c r="CU20" s="283">
        <f>'Akordní úkolová mzda'!$L$21</f>
        <v>0</v>
      </c>
      <c r="CV20" s="283">
        <f>'Akordní úkolová mzda'!$L$22</f>
        <v>0</v>
      </c>
      <c r="CW20" s="283">
        <v>0</v>
      </c>
      <c r="CX20" s="283">
        <f>'Akordní úkolová mzda'!$L$16</f>
        <v>0</v>
      </c>
      <c r="CY20" s="283">
        <f>'Akordní úkolová mzda'!$L$17</f>
        <v>0</v>
      </c>
      <c r="CZ20" s="283">
        <f>'Akordní úkolová mzda'!$L$18</f>
        <v>0</v>
      </c>
      <c r="DA20" s="283">
        <f>'Akordní úkolová mzda'!$L$19</f>
        <v>0</v>
      </c>
      <c r="DB20" s="283">
        <f>'Akordní úkolová mzda'!$L$20</f>
        <v>0</v>
      </c>
      <c r="DC20" s="283">
        <f>'Akordní úkolová mzda'!$L$21</f>
        <v>0</v>
      </c>
      <c r="DD20" s="283">
        <f>'Akordní úkolová mzda'!$L$22</f>
        <v>0</v>
      </c>
      <c r="DE20" s="283">
        <v>0</v>
      </c>
      <c r="DF20" s="283">
        <f>'Akordní úkolová mzda'!$L$16</f>
        <v>0</v>
      </c>
      <c r="DG20" s="283">
        <f>'Akordní úkolová mzda'!$L$17</f>
        <v>0</v>
      </c>
      <c r="DH20" s="283">
        <f>'Akordní úkolová mzda'!$L$18</f>
        <v>0</v>
      </c>
      <c r="DI20" s="283">
        <f>'Akordní úkolová mzda'!$L$19</f>
        <v>0</v>
      </c>
      <c r="DJ20" s="283">
        <f>'Akordní úkolová mzda'!$L$20</f>
        <v>0</v>
      </c>
      <c r="DK20" s="283">
        <f>'Akordní úkolová mzda'!$L$21</f>
        <v>0</v>
      </c>
      <c r="DL20" s="283">
        <f>'Akordní úkolová mzda'!$L$22</f>
        <v>0</v>
      </c>
      <c r="DM20" s="283">
        <v>0</v>
      </c>
      <c r="DN20" s="283">
        <f>'Akordní úkolová mzda'!$L$16</f>
        <v>0</v>
      </c>
      <c r="DO20" s="283">
        <f>'Akordní úkolová mzda'!$L$17</f>
        <v>0</v>
      </c>
      <c r="DP20" s="283">
        <f>'Akordní úkolová mzda'!$L$18</f>
        <v>0</v>
      </c>
      <c r="DQ20" s="283">
        <f>'Akordní úkolová mzda'!$L$19</f>
        <v>0</v>
      </c>
      <c r="DR20" s="283">
        <f>'Akordní úkolová mzda'!$L$20</f>
        <v>0</v>
      </c>
      <c r="DS20" s="283">
        <f>'Akordní úkolová mzda'!$L$21</f>
        <v>0</v>
      </c>
      <c r="DT20" s="283">
        <f>'Akordní úkolová mzda'!$L$22</f>
        <v>0</v>
      </c>
      <c r="DU20" s="283">
        <v>0</v>
      </c>
      <c r="DV20" s="283">
        <f>'Akordní úkolová mzda'!$L$16</f>
        <v>0</v>
      </c>
      <c r="DW20" s="283">
        <f>'Akordní úkolová mzda'!$L$17</f>
        <v>0</v>
      </c>
      <c r="DX20" s="283">
        <f>'Akordní úkolová mzda'!$L$18</f>
        <v>0</v>
      </c>
      <c r="DY20" s="283">
        <f>'Akordní úkolová mzda'!$L$19</f>
        <v>0</v>
      </c>
      <c r="DZ20" s="283">
        <f>'Akordní úkolová mzda'!$L$20</f>
        <v>0</v>
      </c>
      <c r="EA20" s="283">
        <f>'Akordní úkolová mzda'!$L$21</f>
        <v>0</v>
      </c>
      <c r="EB20" s="283">
        <f>'Akordní úkolová mzda'!$L$22</f>
        <v>0</v>
      </c>
      <c r="EC20" s="283">
        <v>0</v>
      </c>
      <c r="ED20" s="283">
        <f>'Akordní úkolová mzda'!$L$16</f>
        <v>0</v>
      </c>
      <c r="EE20" s="283">
        <f>'Akordní úkolová mzda'!$L$17</f>
        <v>0</v>
      </c>
      <c r="EF20" s="283">
        <f>'Akordní úkolová mzda'!$L$18</f>
        <v>0</v>
      </c>
      <c r="EG20" s="283">
        <f>'Akordní úkolová mzda'!$L$19</f>
        <v>0</v>
      </c>
      <c r="EH20" s="283">
        <f>'Akordní úkolová mzda'!$L$20</f>
        <v>0</v>
      </c>
      <c r="EI20" s="283">
        <f>'Akordní úkolová mzda'!$L$21</f>
        <v>0</v>
      </c>
      <c r="EJ20" s="283">
        <f>'Akordní úkolová mzda'!$L$22</f>
        <v>0</v>
      </c>
      <c r="EK20" s="283">
        <v>0</v>
      </c>
      <c r="EL20" s="283">
        <f>'Akordní úkolová mzda'!$L$16</f>
        <v>0</v>
      </c>
      <c r="EM20" s="283">
        <f>'Akordní úkolová mzda'!$L$17</f>
        <v>0</v>
      </c>
      <c r="EN20" s="283">
        <f>'Akordní úkolová mzda'!$L$18</f>
        <v>0</v>
      </c>
      <c r="EO20" s="283">
        <f>'Akordní úkolová mzda'!$L$19</f>
        <v>0</v>
      </c>
      <c r="EP20" s="283">
        <f>'Akordní úkolová mzda'!$L$20</f>
        <v>0</v>
      </c>
      <c r="EQ20" s="283">
        <f>'Akordní úkolová mzda'!$L$21</f>
        <v>0</v>
      </c>
      <c r="ER20" s="283">
        <f>'Akordní úkolová mzda'!$L$22</f>
        <v>0</v>
      </c>
      <c r="ES20" s="283">
        <v>0</v>
      </c>
      <c r="ET20" s="283">
        <f>'Akordní úkolová mzda'!$L$16</f>
        <v>0</v>
      </c>
      <c r="EU20" s="283">
        <f>'Akordní úkolová mzda'!$L$17</f>
        <v>0</v>
      </c>
      <c r="EV20" s="283">
        <f>'Akordní úkolová mzda'!$L$18</f>
        <v>0</v>
      </c>
      <c r="EW20" s="283">
        <f>'Akordní úkolová mzda'!$L$19</f>
        <v>0</v>
      </c>
      <c r="EX20" s="283">
        <f>'Akordní úkolová mzda'!$L$20</f>
        <v>0</v>
      </c>
      <c r="EY20" s="283">
        <f>'Akordní úkolová mzda'!$L$21</f>
        <v>0</v>
      </c>
      <c r="EZ20" s="283">
        <f>'Akordní úkolová mzda'!$L$22</f>
        <v>0</v>
      </c>
      <c r="FA20" s="283">
        <v>0</v>
      </c>
      <c r="FB20" s="283">
        <f>'Akordní úkolová mzda'!$L$16</f>
        <v>0</v>
      </c>
      <c r="FC20" s="283">
        <f>'Akordní úkolová mzda'!$L$17</f>
        <v>0</v>
      </c>
      <c r="FD20" s="283">
        <f>'Akordní úkolová mzda'!$L$18</f>
        <v>0</v>
      </c>
      <c r="FE20" s="283">
        <f>'Akordní úkolová mzda'!$L$19</f>
        <v>0</v>
      </c>
      <c r="FF20" s="283">
        <f>'Akordní úkolová mzda'!$L$20</f>
        <v>0</v>
      </c>
      <c r="FG20" s="283">
        <f>'Akordní úkolová mzda'!$L$21</f>
        <v>0</v>
      </c>
      <c r="FH20" s="283">
        <f>'Akordní úkolová mzda'!$L$22</f>
        <v>0</v>
      </c>
      <c r="FI20" s="283">
        <v>0</v>
      </c>
      <c r="FJ20" s="283">
        <f>'Akordní úkolová mzda'!$L$16</f>
        <v>0</v>
      </c>
      <c r="FK20" s="283">
        <f>'Akordní úkolová mzda'!$L$17</f>
        <v>0</v>
      </c>
      <c r="FL20" s="283">
        <f>'Akordní úkolová mzda'!$L$18</f>
        <v>0</v>
      </c>
      <c r="FM20" s="283">
        <f>'Akordní úkolová mzda'!$L$19</f>
        <v>0</v>
      </c>
      <c r="FN20" s="283">
        <f>'Akordní úkolová mzda'!$L$20</f>
        <v>0</v>
      </c>
      <c r="FO20" s="283">
        <f>'Akordní úkolová mzda'!$L$21</f>
        <v>0</v>
      </c>
      <c r="FP20" s="283">
        <f>'Akordní úkolová mzda'!$L$22</f>
        <v>0</v>
      </c>
      <c r="FQ20" s="283">
        <v>0</v>
      </c>
      <c r="FR20" s="283">
        <f>'Akordní úkolová mzda'!$L$16</f>
        <v>0</v>
      </c>
      <c r="FS20" s="283">
        <f>'Akordní úkolová mzda'!$L$17</f>
        <v>0</v>
      </c>
      <c r="FT20" s="283">
        <f>'Akordní úkolová mzda'!$L$18</f>
        <v>0</v>
      </c>
      <c r="FU20" s="283">
        <f>'Akordní úkolová mzda'!$L$19</f>
        <v>0</v>
      </c>
      <c r="FV20" s="283">
        <f>'Akordní úkolová mzda'!$L$20</f>
        <v>0</v>
      </c>
      <c r="FW20" s="283">
        <f>'Akordní úkolová mzda'!$L$21</f>
        <v>0</v>
      </c>
      <c r="FX20" s="283">
        <f>'Akordní úkolová mzda'!$L$22</f>
        <v>0</v>
      </c>
      <c r="FY20" s="283">
        <v>0</v>
      </c>
      <c r="FZ20" s="283">
        <f>'Akordní úkolová mzda'!$L$16</f>
        <v>0</v>
      </c>
      <c r="GA20" s="283">
        <f>'Akordní úkolová mzda'!$L$17</f>
        <v>0</v>
      </c>
      <c r="GB20" s="283">
        <f>'Akordní úkolová mzda'!$L$18</f>
        <v>0</v>
      </c>
      <c r="GC20" s="283">
        <f>'Akordní úkolová mzda'!$L$19</f>
        <v>0</v>
      </c>
      <c r="GD20" s="283">
        <f>'Akordní úkolová mzda'!$L$20</f>
        <v>0</v>
      </c>
      <c r="GE20" s="283">
        <f>'Akordní úkolová mzda'!$L$21</f>
        <v>0</v>
      </c>
      <c r="GF20" s="283">
        <f>'Akordní úkolová mzda'!$L$22</f>
        <v>0</v>
      </c>
      <c r="GG20" s="283">
        <v>0</v>
      </c>
      <c r="GH20" s="283">
        <f>'Akordní úkolová mzda'!$L$16</f>
        <v>0</v>
      </c>
      <c r="GI20" s="283">
        <f>'Akordní úkolová mzda'!$L$17</f>
        <v>0</v>
      </c>
      <c r="GJ20" s="283">
        <f>'Akordní úkolová mzda'!$L$18</f>
        <v>0</v>
      </c>
      <c r="GK20" s="283">
        <f>'Akordní úkolová mzda'!$L$19</f>
        <v>0</v>
      </c>
      <c r="GL20" s="283">
        <f>'Akordní úkolová mzda'!$L$20</f>
        <v>0</v>
      </c>
      <c r="GM20" s="283">
        <f>'Akordní úkolová mzda'!$L$21</f>
        <v>0</v>
      </c>
      <c r="GN20" s="283">
        <f>'Akordní úkolová mzda'!$L$22</f>
        <v>0</v>
      </c>
      <c r="GO20" s="283">
        <v>0</v>
      </c>
      <c r="GP20" s="285">
        <v>0</v>
      </c>
      <c r="GQ20" s="282">
        <v>0</v>
      </c>
      <c r="GR20" s="282">
        <v>0</v>
      </c>
      <c r="GS20" s="282">
        <v>0</v>
      </c>
      <c r="GT20" s="282">
        <v>0</v>
      </c>
      <c r="GU20" s="282">
        <v>0</v>
      </c>
      <c r="GV20" s="282">
        <v>0</v>
      </c>
      <c r="GW20" s="283">
        <f>'Akordní úkolová mzda'!$L$16</f>
        <v>0</v>
      </c>
      <c r="GX20" s="283">
        <f>'Akordní úkolová mzda'!$L$17</f>
        <v>0</v>
      </c>
      <c r="GY20" s="283">
        <f>'Akordní úkolová mzda'!$L$18</f>
        <v>0</v>
      </c>
      <c r="GZ20" s="283">
        <f>'Akordní úkolová mzda'!$L$19</f>
        <v>0</v>
      </c>
      <c r="HA20" s="283">
        <f>'Akordní úkolová mzda'!$L$20</f>
        <v>0</v>
      </c>
      <c r="HB20" s="283">
        <f>'Akordní úkolová mzda'!$L$21</f>
        <v>0</v>
      </c>
      <c r="HC20" s="283">
        <f>'Akordní úkolová mzda'!$L$22</f>
        <v>0</v>
      </c>
      <c r="HD20" s="283">
        <v>0</v>
      </c>
    </row>
    <row r="21" spans="1:212" ht="12.75">
      <c r="A21" s="286" t="s">
        <v>150</v>
      </c>
      <c r="B21" s="283">
        <v>126.91</v>
      </c>
      <c r="C21" s="283">
        <v>140.28</v>
      </c>
      <c r="D21" s="283">
        <v>133.86</v>
      </c>
      <c r="E21" s="283">
        <v>114.88</v>
      </c>
      <c r="F21" s="282">
        <v>137.62</v>
      </c>
      <c r="G21" s="283">
        <v>128.44</v>
      </c>
      <c r="H21" s="283">
        <v>116.71</v>
      </c>
      <c r="I21" s="283">
        <v>125.5</v>
      </c>
      <c r="J21" s="283">
        <v>122.43</v>
      </c>
      <c r="K21" s="283">
        <v>146.81</v>
      </c>
      <c r="L21" s="282" t="s">
        <v>15</v>
      </c>
      <c r="M21" s="283">
        <v>111.21</v>
      </c>
      <c r="N21" s="282">
        <v>110.41</v>
      </c>
      <c r="O21" s="282">
        <v>121.18</v>
      </c>
      <c r="P21" s="282">
        <v>101.82</v>
      </c>
      <c r="Q21" s="282">
        <v>97.79</v>
      </c>
      <c r="R21" s="282" t="s">
        <v>15</v>
      </c>
      <c r="S21" s="282">
        <v>89.5</v>
      </c>
      <c r="T21" s="282">
        <v>115.93</v>
      </c>
      <c r="U21" s="282">
        <v>133.78</v>
      </c>
      <c r="V21" s="282">
        <v>117.34</v>
      </c>
      <c r="W21" s="282">
        <v>121.17</v>
      </c>
      <c r="X21" s="282" t="s">
        <v>15</v>
      </c>
      <c r="Y21" s="282" t="s">
        <v>15</v>
      </c>
      <c r="Z21" s="282">
        <v>109.96</v>
      </c>
      <c r="AA21" s="282">
        <v>95.31</v>
      </c>
      <c r="AB21" s="282">
        <v>98.09</v>
      </c>
      <c r="AC21" s="282" t="s">
        <v>15</v>
      </c>
      <c r="AD21" s="282" t="s">
        <v>15</v>
      </c>
      <c r="AE21" s="282" t="s">
        <v>15</v>
      </c>
      <c r="AF21" s="282">
        <v>104.45</v>
      </c>
      <c r="AG21" s="282">
        <v>136.46</v>
      </c>
      <c r="AH21" s="282">
        <v>116.01</v>
      </c>
      <c r="AI21" s="282">
        <v>116.36</v>
      </c>
      <c r="AJ21" s="282">
        <v>110.84</v>
      </c>
      <c r="AK21" s="282">
        <v>78.8</v>
      </c>
      <c r="AL21" s="282">
        <v>119.14</v>
      </c>
      <c r="AM21" s="282">
        <v>136.79</v>
      </c>
      <c r="AN21" s="282">
        <v>129.12</v>
      </c>
      <c r="AO21" s="282" t="s">
        <v>15</v>
      </c>
      <c r="AP21" s="282" t="s">
        <v>15</v>
      </c>
      <c r="AQ21" s="282" t="s">
        <v>15</v>
      </c>
      <c r="AR21" s="282">
        <v>105.86</v>
      </c>
      <c r="AS21" s="282">
        <v>116.06</v>
      </c>
      <c r="AT21" s="282">
        <v>115.14</v>
      </c>
      <c r="AU21" s="282" t="s">
        <v>15</v>
      </c>
      <c r="AV21" s="282" t="s">
        <v>15</v>
      </c>
      <c r="AW21" s="282" t="s">
        <v>15</v>
      </c>
      <c r="AX21" s="282">
        <v>99.13</v>
      </c>
      <c r="AY21" s="282">
        <v>108.49</v>
      </c>
      <c r="AZ21" s="282">
        <v>114.15</v>
      </c>
      <c r="BA21" s="282">
        <v>137.25</v>
      </c>
      <c r="BB21" s="282" t="s">
        <v>15</v>
      </c>
      <c r="BC21" s="282">
        <v>114.31</v>
      </c>
      <c r="BD21" s="282">
        <v>113.91</v>
      </c>
      <c r="BE21" s="282">
        <v>114.94</v>
      </c>
      <c r="BF21" s="282">
        <v>108.13</v>
      </c>
      <c r="BG21" s="282">
        <v>114.98</v>
      </c>
      <c r="BH21" s="282" t="s">
        <v>15</v>
      </c>
      <c r="BI21" s="282">
        <v>99.34</v>
      </c>
      <c r="BJ21" s="282">
        <v>110.8</v>
      </c>
      <c r="BK21" s="282">
        <v>121.93</v>
      </c>
      <c r="BL21" s="282">
        <v>122.07</v>
      </c>
      <c r="BM21" s="282">
        <v>132.13</v>
      </c>
      <c r="BN21" s="282" t="s">
        <v>15</v>
      </c>
      <c r="BO21" s="282">
        <v>108.07</v>
      </c>
      <c r="BP21" s="282">
        <v>112.68</v>
      </c>
      <c r="BQ21" s="282">
        <v>108.33</v>
      </c>
      <c r="BR21" s="282">
        <v>111.69</v>
      </c>
      <c r="BS21" s="282" t="s">
        <v>15</v>
      </c>
      <c r="BT21" s="282">
        <v>108.8</v>
      </c>
      <c r="BU21" s="282">
        <v>115.3</v>
      </c>
      <c r="BV21" s="282">
        <v>109.11</v>
      </c>
      <c r="BW21" s="282">
        <v>114.19</v>
      </c>
      <c r="BX21" s="282">
        <v>110.06</v>
      </c>
      <c r="BY21" s="282">
        <v>115.41</v>
      </c>
      <c r="BZ21" s="282" t="s">
        <v>15</v>
      </c>
      <c r="CA21" s="282" t="s">
        <v>15</v>
      </c>
      <c r="CB21" s="282">
        <v>125.16</v>
      </c>
      <c r="CC21" s="282">
        <v>119.99</v>
      </c>
      <c r="CD21" s="282">
        <v>118.27</v>
      </c>
      <c r="CE21" s="282">
        <v>129.19</v>
      </c>
      <c r="CF21" s="282">
        <v>117.35</v>
      </c>
      <c r="CG21" s="282">
        <v>107.67</v>
      </c>
      <c r="CH21" s="283">
        <f>'Akordní úkolová mzda'!$L$16</f>
        <v>0</v>
      </c>
      <c r="CI21" s="283">
        <f>'Akordní úkolová mzda'!$L$17</f>
        <v>0</v>
      </c>
      <c r="CJ21" s="283">
        <f>'Akordní úkolová mzda'!$L$18</f>
        <v>0</v>
      </c>
      <c r="CK21" s="283">
        <f>'Akordní úkolová mzda'!$L$19</f>
        <v>0</v>
      </c>
      <c r="CL21" s="283">
        <f>'Akordní úkolová mzda'!$L$20</f>
        <v>0</v>
      </c>
      <c r="CM21" s="283">
        <f>'Akordní úkolová mzda'!$L$21</f>
        <v>0</v>
      </c>
      <c r="CN21" s="283">
        <f>'Akordní úkolová mzda'!$L$22</f>
        <v>0</v>
      </c>
      <c r="CO21" s="283">
        <v>0</v>
      </c>
      <c r="CP21" s="283">
        <f>'Akordní úkolová mzda'!$L$16</f>
        <v>0</v>
      </c>
      <c r="CQ21" s="283">
        <f>'Akordní úkolová mzda'!$L$17</f>
        <v>0</v>
      </c>
      <c r="CR21" s="283">
        <f>'Akordní úkolová mzda'!$L$18</f>
        <v>0</v>
      </c>
      <c r="CS21" s="283">
        <f>'Akordní úkolová mzda'!$L$19</f>
        <v>0</v>
      </c>
      <c r="CT21" s="283">
        <f>'Akordní úkolová mzda'!$L$20</f>
        <v>0</v>
      </c>
      <c r="CU21" s="283">
        <f>'Akordní úkolová mzda'!$L$21</f>
        <v>0</v>
      </c>
      <c r="CV21" s="283">
        <f>'Akordní úkolová mzda'!$L$22</f>
        <v>0</v>
      </c>
      <c r="CW21" s="283">
        <v>0</v>
      </c>
      <c r="CX21" s="283">
        <f>'Akordní úkolová mzda'!$L$16</f>
        <v>0</v>
      </c>
      <c r="CY21" s="283">
        <f>'Akordní úkolová mzda'!$L$17</f>
        <v>0</v>
      </c>
      <c r="CZ21" s="283">
        <f>'Akordní úkolová mzda'!$L$18</f>
        <v>0</v>
      </c>
      <c r="DA21" s="283">
        <f>'Akordní úkolová mzda'!$L$19</f>
        <v>0</v>
      </c>
      <c r="DB21" s="283">
        <f>'Akordní úkolová mzda'!$L$20</f>
        <v>0</v>
      </c>
      <c r="DC21" s="283">
        <f>'Akordní úkolová mzda'!$L$21</f>
        <v>0</v>
      </c>
      <c r="DD21" s="283">
        <f>'Akordní úkolová mzda'!$L$22</f>
        <v>0</v>
      </c>
      <c r="DE21" s="283">
        <v>0</v>
      </c>
      <c r="DF21" s="283">
        <f>'Akordní úkolová mzda'!$L$16</f>
        <v>0</v>
      </c>
      <c r="DG21" s="283">
        <f>'Akordní úkolová mzda'!$L$17</f>
        <v>0</v>
      </c>
      <c r="DH21" s="283">
        <f>'Akordní úkolová mzda'!$L$18</f>
        <v>0</v>
      </c>
      <c r="DI21" s="283">
        <f>'Akordní úkolová mzda'!$L$19</f>
        <v>0</v>
      </c>
      <c r="DJ21" s="283">
        <f>'Akordní úkolová mzda'!$L$20</f>
        <v>0</v>
      </c>
      <c r="DK21" s="283">
        <f>'Akordní úkolová mzda'!$L$21</f>
        <v>0</v>
      </c>
      <c r="DL21" s="283">
        <f>'Akordní úkolová mzda'!$L$22</f>
        <v>0</v>
      </c>
      <c r="DM21" s="283">
        <v>0</v>
      </c>
      <c r="DN21" s="283">
        <f>'Akordní úkolová mzda'!$L$16</f>
        <v>0</v>
      </c>
      <c r="DO21" s="283">
        <f>'Akordní úkolová mzda'!$L$17</f>
        <v>0</v>
      </c>
      <c r="DP21" s="283">
        <f>'Akordní úkolová mzda'!$L$18</f>
        <v>0</v>
      </c>
      <c r="DQ21" s="283">
        <f>'Akordní úkolová mzda'!$L$19</f>
        <v>0</v>
      </c>
      <c r="DR21" s="283">
        <f>'Akordní úkolová mzda'!$L$20</f>
        <v>0</v>
      </c>
      <c r="DS21" s="283">
        <f>'Akordní úkolová mzda'!$L$21</f>
        <v>0</v>
      </c>
      <c r="DT21" s="283">
        <f>'Akordní úkolová mzda'!$L$22</f>
        <v>0</v>
      </c>
      <c r="DU21" s="283">
        <v>0</v>
      </c>
      <c r="DV21" s="283">
        <f>'Akordní úkolová mzda'!$L$16</f>
        <v>0</v>
      </c>
      <c r="DW21" s="283">
        <f>'Akordní úkolová mzda'!$L$17</f>
        <v>0</v>
      </c>
      <c r="DX21" s="283">
        <f>'Akordní úkolová mzda'!$L$18</f>
        <v>0</v>
      </c>
      <c r="DY21" s="283">
        <f>'Akordní úkolová mzda'!$L$19</f>
        <v>0</v>
      </c>
      <c r="DZ21" s="283">
        <f>'Akordní úkolová mzda'!$L$20</f>
        <v>0</v>
      </c>
      <c r="EA21" s="283">
        <f>'Akordní úkolová mzda'!$L$21</f>
        <v>0</v>
      </c>
      <c r="EB21" s="283">
        <f>'Akordní úkolová mzda'!$L$22</f>
        <v>0</v>
      </c>
      <c r="EC21" s="283">
        <v>0</v>
      </c>
      <c r="ED21" s="283">
        <f>'Akordní úkolová mzda'!$L$16</f>
        <v>0</v>
      </c>
      <c r="EE21" s="283">
        <f>'Akordní úkolová mzda'!$L$17</f>
        <v>0</v>
      </c>
      <c r="EF21" s="283">
        <f>'Akordní úkolová mzda'!$L$18</f>
        <v>0</v>
      </c>
      <c r="EG21" s="283">
        <f>'Akordní úkolová mzda'!$L$19</f>
        <v>0</v>
      </c>
      <c r="EH21" s="283">
        <f>'Akordní úkolová mzda'!$L$20</f>
        <v>0</v>
      </c>
      <c r="EI21" s="283">
        <f>'Akordní úkolová mzda'!$L$21</f>
        <v>0</v>
      </c>
      <c r="EJ21" s="283">
        <f>'Akordní úkolová mzda'!$L$22</f>
        <v>0</v>
      </c>
      <c r="EK21" s="283">
        <v>0</v>
      </c>
      <c r="EL21" s="283">
        <f>'Akordní úkolová mzda'!$L$16</f>
        <v>0</v>
      </c>
      <c r="EM21" s="283">
        <f>'Akordní úkolová mzda'!$L$17</f>
        <v>0</v>
      </c>
      <c r="EN21" s="283">
        <f>'Akordní úkolová mzda'!$L$18</f>
        <v>0</v>
      </c>
      <c r="EO21" s="283">
        <f>'Akordní úkolová mzda'!$L$19</f>
        <v>0</v>
      </c>
      <c r="EP21" s="283">
        <f>'Akordní úkolová mzda'!$L$20</f>
        <v>0</v>
      </c>
      <c r="EQ21" s="283">
        <f>'Akordní úkolová mzda'!$L$21</f>
        <v>0</v>
      </c>
      <c r="ER21" s="283">
        <f>'Akordní úkolová mzda'!$L$22</f>
        <v>0</v>
      </c>
      <c r="ES21" s="283">
        <v>0</v>
      </c>
      <c r="ET21" s="283">
        <f>'Akordní úkolová mzda'!$L$16</f>
        <v>0</v>
      </c>
      <c r="EU21" s="283">
        <f>'Akordní úkolová mzda'!$L$17</f>
        <v>0</v>
      </c>
      <c r="EV21" s="283">
        <f>'Akordní úkolová mzda'!$L$18</f>
        <v>0</v>
      </c>
      <c r="EW21" s="283">
        <f>'Akordní úkolová mzda'!$L$19</f>
        <v>0</v>
      </c>
      <c r="EX21" s="283">
        <f>'Akordní úkolová mzda'!$L$20</f>
        <v>0</v>
      </c>
      <c r="EY21" s="283">
        <f>'Akordní úkolová mzda'!$L$21</f>
        <v>0</v>
      </c>
      <c r="EZ21" s="283">
        <f>'Akordní úkolová mzda'!$L$22</f>
        <v>0</v>
      </c>
      <c r="FA21" s="283">
        <v>0</v>
      </c>
      <c r="FB21" s="283">
        <f>'Akordní úkolová mzda'!$L$16</f>
        <v>0</v>
      </c>
      <c r="FC21" s="283">
        <f>'Akordní úkolová mzda'!$L$17</f>
        <v>0</v>
      </c>
      <c r="FD21" s="283">
        <f>'Akordní úkolová mzda'!$L$18</f>
        <v>0</v>
      </c>
      <c r="FE21" s="283">
        <f>'Akordní úkolová mzda'!$L$19</f>
        <v>0</v>
      </c>
      <c r="FF21" s="283">
        <f>'Akordní úkolová mzda'!$L$20</f>
        <v>0</v>
      </c>
      <c r="FG21" s="283">
        <f>'Akordní úkolová mzda'!$L$21</f>
        <v>0</v>
      </c>
      <c r="FH21" s="283">
        <f>'Akordní úkolová mzda'!$L$22</f>
        <v>0</v>
      </c>
      <c r="FI21" s="283">
        <v>0</v>
      </c>
      <c r="FJ21" s="283">
        <f>'Akordní úkolová mzda'!$L$16</f>
        <v>0</v>
      </c>
      <c r="FK21" s="283">
        <f>'Akordní úkolová mzda'!$L$17</f>
        <v>0</v>
      </c>
      <c r="FL21" s="283">
        <f>'Akordní úkolová mzda'!$L$18</f>
        <v>0</v>
      </c>
      <c r="FM21" s="283">
        <f>'Akordní úkolová mzda'!$L$19</f>
        <v>0</v>
      </c>
      <c r="FN21" s="283">
        <f>'Akordní úkolová mzda'!$L$20</f>
        <v>0</v>
      </c>
      <c r="FO21" s="283">
        <f>'Akordní úkolová mzda'!$L$21</f>
        <v>0</v>
      </c>
      <c r="FP21" s="283">
        <f>'Akordní úkolová mzda'!$L$22</f>
        <v>0</v>
      </c>
      <c r="FQ21" s="283">
        <v>0</v>
      </c>
      <c r="FR21" s="283">
        <f>'Akordní úkolová mzda'!$L$16</f>
        <v>0</v>
      </c>
      <c r="FS21" s="283">
        <f>'Akordní úkolová mzda'!$L$17</f>
        <v>0</v>
      </c>
      <c r="FT21" s="283">
        <f>'Akordní úkolová mzda'!$L$18</f>
        <v>0</v>
      </c>
      <c r="FU21" s="283">
        <f>'Akordní úkolová mzda'!$L$19</f>
        <v>0</v>
      </c>
      <c r="FV21" s="283">
        <f>'Akordní úkolová mzda'!$L$20</f>
        <v>0</v>
      </c>
      <c r="FW21" s="283">
        <f>'Akordní úkolová mzda'!$L$21</f>
        <v>0</v>
      </c>
      <c r="FX21" s="283">
        <f>'Akordní úkolová mzda'!$L$22</f>
        <v>0</v>
      </c>
      <c r="FY21" s="283">
        <v>0</v>
      </c>
      <c r="FZ21" s="283">
        <f>'Akordní úkolová mzda'!$L$16</f>
        <v>0</v>
      </c>
      <c r="GA21" s="283">
        <f>'Akordní úkolová mzda'!$L$17</f>
        <v>0</v>
      </c>
      <c r="GB21" s="283">
        <f>'Akordní úkolová mzda'!$L$18</f>
        <v>0</v>
      </c>
      <c r="GC21" s="283">
        <f>'Akordní úkolová mzda'!$L$19</f>
        <v>0</v>
      </c>
      <c r="GD21" s="283">
        <f>'Akordní úkolová mzda'!$L$20</f>
        <v>0</v>
      </c>
      <c r="GE21" s="283">
        <f>'Akordní úkolová mzda'!$L$21</f>
        <v>0</v>
      </c>
      <c r="GF21" s="283">
        <f>'Akordní úkolová mzda'!$L$22</f>
        <v>0</v>
      </c>
      <c r="GG21" s="283">
        <v>0</v>
      </c>
      <c r="GH21" s="283">
        <f>'Akordní úkolová mzda'!$L$16</f>
        <v>0</v>
      </c>
      <c r="GI21" s="283">
        <f>'Akordní úkolová mzda'!$L$17</f>
        <v>0</v>
      </c>
      <c r="GJ21" s="283">
        <f>'Akordní úkolová mzda'!$L$18</f>
        <v>0</v>
      </c>
      <c r="GK21" s="283">
        <f>'Akordní úkolová mzda'!$L$19</f>
        <v>0</v>
      </c>
      <c r="GL21" s="283">
        <f>'Akordní úkolová mzda'!$L$20</f>
        <v>0</v>
      </c>
      <c r="GM21" s="283">
        <f>'Akordní úkolová mzda'!$L$21</f>
        <v>0</v>
      </c>
      <c r="GN21" s="283">
        <f>'Akordní úkolová mzda'!$L$22</f>
        <v>0</v>
      </c>
      <c r="GO21" s="283">
        <v>0</v>
      </c>
      <c r="GP21" s="285">
        <v>0</v>
      </c>
      <c r="GQ21" s="282">
        <v>0</v>
      </c>
      <c r="GR21" s="282">
        <v>0</v>
      </c>
      <c r="GS21" s="282">
        <v>0</v>
      </c>
      <c r="GT21" s="282">
        <v>0</v>
      </c>
      <c r="GU21" s="282">
        <v>0</v>
      </c>
      <c r="GV21" s="282">
        <v>0</v>
      </c>
      <c r="GW21" s="283">
        <f>'Akordní úkolová mzda'!$L$16</f>
        <v>0</v>
      </c>
      <c r="GX21" s="283">
        <f>'Akordní úkolová mzda'!$L$17</f>
        <v>0</v>
      </c>
      <c r="GY21" s="283">
        <f>'Akordní úkolová mzda'!$L$18</f>
        <v>0</v>
      </c>
      <c r="GZ21" s="283">
        <f>'Akordní úkolová mzda'!$L$19</f>
        <v>0</v>
      </c>
      <c r="HA21" s="283">
        <f>'Akordní úkolová mzda'!$L$20</f>
        <v>0</v>
      </c>
      <c r="HB21" s="283">
        <f>'Akordní úkolová mzda'!$L$21</f>
        <v>0</v>
      </c>
      <c r="HC21" s="283">
        <f>'Akordní úkolová mzda'!$L$22</f>
        <v>0</v>
      </c>
      <c r="HD21" s="283">
        <v>0</v>
      </c>
    </row>
    <row r="22" spans="1:212" ht="12.75">
      <c r="A22" s="286" t="s">
        <v>151</v>
      </c>
      <c r="B22" s="283">
        <v>129.39</v>
      </c>
      <c r="C22" s="283">
        <v>142.73</v>
      </c>
      <c r="D22" s="283">
        <v>134</v>
      </c>
      <c r="E22" s="283">
        <v>116.39</v>
      </c>
      <c r="F22" s="282">
        <v>151.51</v>
      </c>
      <c r="G22" s="283">
        <v>131.92</v>
      </c>
      <c r="H22" s="283">
        <v>118.29</v>
      </c>
      <c r="I22" s="283">
        <v>124.78</v>
      </c>
      <c r="J22" s="283">
        <v>126.85</v>
      </c>
      <c r="K22" s="283">
        <v>148.69</v>
      </c>
      <c r="L22" s="282" t="s">
        <v>15</v>
      </c>
      <c r="M22" s="283">
        <v>116.28</v>
      </c>
      <c r="N22" s="282">
        <v>116.13</v>
      </c>
      <c r="O22" s="282">
        <v>120.88</v>
      </c>
      <c r="P22" s="282">
        <v>105.15</v>
      </c>
      <c r="Q22" s="282">
        <v>98.11</v>
      </c>
      <c r="R22" s="282" t="s">
        <v>15</v>
      </c>
      <c r="S22" s="282" t="s">
        <v>15</v>
      </c>
      <c r="T22" s="282">
        <v>122.97</v>
      </c>
      <c r="U22" s="282">
        <v>130.11</v>
      </c>
      <c r="V22" s="282">
        <v>121.45</v>
      </c>
      <c r="W22" s="282">
        <v>137.36</v>
      </c>
      <c r="X22" s="282" t="s">
        <v>15</v>
      </c>
      <c r="Y22" s="282">
        <v>127.11</v>
      </c>
      <c r="Z22" s="282">
        <v>111.91</v>
      </c>
      <c r="AA22" s="282">
        <v>108.07</v>
      </c>
      <c r="AB22" s="282">
        <v>111.55</v>
      </c>
      <c r="AC22" s="282" t="s">
        <v>15</v>
      </c>
      <c r="AD22" s="282" t="s">
        <v>15</v>
      </c>
      <c r="AE22" s="282" t="s">
        <v>15</v>
      </c>
      <c r="AF22" s="282">
        <v>106.71</v>
      </c>
      <c r="AG22" s="282">
        <v>137.94</v>
      </c>
      <c r="AH22" s="282">
        <v>120.27</v>
      </c>
      <c r="AI22" s="282">
        <v>107.11</v>
      </c>
      <c r="AJ22" s="282">
        <v>111.13</v>
      </c>
      <c r="AK22" s="282">
        <v>71.29</v>
      </c>
      <c r="AL22" s="282">
        <v>114.97</v>
      </c>
      <c r="AM22" s="282">
        <v>127.7</v>
      </c>
      <c r="AN22" s="282">
        <v>129.7</v>
      </c>
      <c r="AO22" s="282" t="s">
        <v>15</v>
      </c>
      <c r="AP22" s="282" t="s">
        <v>15</v>
      </c>
      <c r="AQ22" s="282" t="s">
        <v>15</v>
      </c>
      <c r="AR22" s="282">
        <v>104.23</v>
      </c>
      <c r="AS22" s="282">
        <v>109.06</v>
      </c>
      <c r="AT22" s="282">
        <v>119.6</v>
      </c>
      <c r="AU22" s="282" t="s">
        <v>15</v>
      </c>
      <c r="AV22" s="282" t="s">
        <v>15</v>
      </c>
      <c r="AW22" s="282" t="s">
        <v>15</v>
      </c>
      <c r="AX22" s="282">
        <v>101.48</v>
      </c>
      <c r="AY22" s="282">
        <v>115.53</v>
      </c>
      <c r="AZ22" s="282">
        <v>122.02</v>
      </c>
      <c r="BA22" s="282">
        <v>101.01</v>
      </c>
      <c r="BB22" s="282" t="s">
        <v>15</v>
      </c>
      <c r="BC22" s="282">
        <v>121.73</v>
      </c>
      <c r="BD22" s="282">
        <v>117.61</v>
      </c>
      <c r="BE22" s="282">
        <v>124.09</v>
      </c>
      <c r="BF22" s="282">
        <v>113.3</v>
      </c>
      <c r="BG22" s="282">
        <v>113.89</v>
      </c>
      <c r="BH22" s="282" t="s">
        <v>15</v>
      </c>
      <c r="BI22" s="282">
        <v>106.31</v>
      </c>
      <c r="BJ22" s="282">
        <v>109.67</v>
      </c>
      <c r="BK22" s="282">
        <v>122.04</v>
      </c>
      <c r="BL22" s="282">
        <v>120.74</v>
      </c>
      <c r="BM22" s="282">
        <v>130.86</v>
      </c>
      <c r="BN22" s="282" t="s">
        <v>15</v>
      </c>
      <c r="BO22" s="282">
        <v>107.59</v>
      </c>
      <c r="BP22" s="282">
        <v>110.16</v>
      </c>
      <c r="BQ22" s="282">
        <v>110.8</v>
      </c>
      <c r="BR22" s="282">
        <v>112.39</v>
      </c>
      <c r="BS22" s="282" t="s">
        <v>15</v>
      </c>
      <c r="BT22" s="282">
        <v>126.46</v>
      </c>
      <c r="BU22" s="282">
        <v>115.96</v>
      </c>
      <c r="BV22" s="282">
        <v>110.55</v>
      </c>
      <c r="BW22" s="282">
        <v>109.29</v>
      </c>
      <c r="BX22" s="282">
        <v>114.24</v>
      </c>
      <c r="BY22" s="282">
        <v>118.22</v>
      </c>
      <c r="BZ22" s="282" t="s">
        <v>15</v>
      </c>
      <c r="CA22" s="282" t="s">
        <v>15</v>
      </c>
      <c r="CB22" s="282">
        <v>125.88</v>
      </c>
      <c r="CC22" s="282">
        <v>128.07</v>
      </c>
      <c r="CD22" s="282">
        <v>121.62</v>
      </c>
      <c r="CE22" s="282">
        <v>122.87</v>
      </c>
      <c r="CF22" s="282">
        <v>118.94</v>
      </c>
      <c r="CG22" s="282">
        <v>112.97</v>
      </c>
      <c r="CH22" s="283">
        <f>'Akordní úkolová mzda'!$L$16</f>
        <v>0</v>
      </c>
      <c r="CI22" s="283">
        <f>'Akordní úkolová mzda'!$L$17</f>
        <v>0</v>
      </c>
      <c r="CJ22" s="283">
        <f>'Akordní úkolová mzda'!$L$18</f>
        <v>0</v>
      </c>
      <c r="CK22" s="283">
        <f>'Akordní úkolová mzda'!$L$19</f>
        <v>0</v>
      </c>
      <c r="CL22" s="283">
        <f>'Akordní úkolová mzda'!$L$20</f>
        <v>0</v>
      </c>
      <c r="CM22" s="283">
        <f>'Akordní úkolová mzda'!$L$21</f>
        <v>0</v>
      </c>
      <c r="CN22" s="283">
        <f>'Akordní úkolová mzda'!$L$22</f>
        <v>0</v>
      </c>
      <c r="CO22" s="283">
        <v>0</v>
      </c>
      <c r="CP22" s="283">
        <f>'Akordní úkolová mzda'!$L$16</f>
        <v>0</v>
      </c>
      <c r="CQ22" s="283">
        <f>'Akordní úkolová mzda'!$L$17</f>
        <v>0</v>
      </c>
      <c r="CR22" s="283">
        <f>'Akordní úkolová mzda'!$L$18</f>
        <v>0</v>
      </c>
      <c r="CS22" s="283">
        <f>'Akordní úkolová mzda'!$L$19</f>
        <v>0</v>
      </c>
      <c r="CT22" s="283">
        <f>'Akordní úkolová mzda'!$L$20</f>
        <v>0</v>
      </c>
      <c r="CU22" s="283">
        <f>'Akordní úkolová mzda'!$L$21</f>
        <v>0</v>
      </c>
      <c r="CV22" s="283">
        <f>'Akordní úkolová mzda'!$L$22</f>
        <v>0</v>
      </c>
      <c r="CW22" s="283">
        <v>0</v>
      </c>
      <c r="CX22" s="283">
        <f>'Akordní úkolová mzda'!$L$16</f>
        <v>0</v>
      </c>
      <c r="CY22" s="283">
        <f>'Akordní úkolová mzda'!$L$17</f>
        <v>0</v>
      </c>
      <c r="CZ22" s="283">
        <f>'Akordní úkolová mzda'!$L$18</f>
        <v>0</v>
      </c>
      <c r="DA22" s="283">
        <f>'Akordní úkolová mzda'!$L$19</f>
        <v>0</v>
      </c>
      <c r="DB22" s="283">
        <f>'Akordní úkolová mzda'!$L$20</f>
        <v>0</v>
      </c>
      <c r="DC22" s="283">
        <f>'Akordní úkolová mzda'!$L$21</f>
        <v>0</v>
      </c>
      <c r="DD22" s="283">
        <f>'Akordní úkolová mzda'!$L$22</f>
        <v>0</v>
      </c>
      <c r="DE22" s="283">
        <v>0</v>
      </c>
      <c r="DF22" s="283">
        <f>'Akordní úkolová mzda'!$L$16</f>
        <v>0</v>
      </c>
      <c r="DG22" s="283">
        <f>'Akordní úkolová mzda'!$L$17</f>
        <v>0</v>
      </c>
      <c r="DH22" s="283">
        <f>'Akordní úkolová mzda'!$L$18</f>
        <v>0</v>
      </c>
      <c r="DI22" s="283">
        <f>'Akordní úkolová mzda'!$L$19</f>
        <v>0</v>
      </c>
      <c r="DJ22" s="283">
        <f>'Akordní úkolová mzda'!$L$20</f>
        <v>0</v>
      </c>
      <c r="DK22" s="283">
        <f>'Akordní úkolová mzda'!$L$21</f>
        <v>0</v>
      </c>
      <c r="DL22" s="283">
        <f>'Akordní úkolová mzda'!$L$22</f>
        <v>0</v>
      </c>
      <c r="DM22" s="283">
        <v>0</v>
      </c>
      <c r="DN22" s="283">
        <f>'Akordní úkolová mzda'!$L$16</f>
        <v>0</v>
      </c>
      <c r="DO22" s="283">
        <f>'Akordní úkolová mzda'!$L$17</f>
        <v>0</v>
      </c>
      <c r="DP22" s="283">
        <f>'Akordní úkolová mzda'!$L$18</f>
        <v>0</v>
      </c>
      <c r="DQ22" s="283">
        <f>'Akordní úkolová mzda'!$L$19</f>
        <v>0</v>
      </c>
      <c r="DR22" s="283">
        <f>'Akordní úkolová mzda'!$L$20</f>
        <v>0</v>
      </c>
      <c r="DS22" s="283">
        <f>'Akordní úkolová mzda'!$L$21</f>
        <v>0</v>
      </c>
      <c r="DT22" s="283">
        <f>'Akordní úkolová mzda'!$L$22</f>
        <v>0</v>
      </c>
      <c r="DU22" s="283">
        <v>0</v>
      </c>
      <c r="DV22" s="283">
        <f>'Akordní úkolová mzda'!$L$16</f>
        <v>0</v>
      </c>
      <c r="DW22" s="283">
        <f>'Akordní úkolová mzda'!$L$17</f>
        <v>0</v>
      </c>
      <c r="DX22" s="283">
        <f>'Akordní úkolová mzda'!$L$18</f>
        <v>0</v>
      </c>
      <c r="DY22" s="283">
        <f>'Akordní úkolová mzda'!$L$19</f>
        <v>0</v>
      </c>
      <c r="DZ22" s="283">
        <f>'Akordní úkolová mzda'!$L$20</f>
        <v>0</v>
      </c>
      <c r="EA22" s="283">
        <f>'Akordní úkolová mzda'!$L$21</f>
        <v>0</v>
      </c>
      <c r="EB22" s="283">
        <f>'Akordní úkolová mzda'!$L$22</f>
        <v>0</v>
      </c>
      <c r="EC22" s="283">
        <v>0</v>
      </c>
      <c r="ED22" s="283">
        <f>'Akordní úkolová mzda'!$L$16</f>
        <v>0</v>
      </c>
      <c r="EE22" s="283">
        <f>'Akordní úkolová mzda'!$L$17</f>
        <v>0</v>
      </c>
      <c r="EF22" s="283">
        <f>'Akordní úkolová mzda'!$L$18</f>
        <v>0</v>
      </c>
      <c r="EG22" s="283">
        <f>'Akordní úkolová mzda'!$L$19</f>
        <v>0</v>
      </c>
      <c r="EH22" s="283">
        <f>'Akordní úkolová mzda'!$L$20</f>
        <v>0</v>
      </c>
      <c r="EI22" s="283">
        <f>'Akordní úkolová mzda'!$L$21</f>
        <v>0</v>
      </c>
      <c r="EJ22" s="283">
        <f>'Akordní úkolová mzda'!$L$22</f>
        <v>0</v>
      </c>
      <c r="EK22" s="283">
        <v>0</v>
      </c>
      <c r="EL22" s="283">
        <f>'Akordní úkolová mzda'!$L$16</f>
        <v>0</v>
      </c>
      <c r="EM22" s="283">
        <f>'Akordní úkolová mzda'!$L$17</f>
        <v>0</v>
      </c>
      <c r="EN22" s="283">
        <f>'Akordní úkolová mzda'!$L$18</f>
        <v>0</v>
      </c>
      <c r="EO22" s="283">
        <f>'Akordní úkolová mzda'!$L$19</f>
        <v>0</v>
      </c>
      <c r="EP22" s="283">
        <f>'Akordní úkolová mzda'!$L$20</f>
        <v>0</v>
      </c>
      <c r="EQ22" s="283">
        <f>'Akordní úkolová mzda'!$L$21</f>
        <v>0</v>
      </c>
      <c r="ER22" s="283">
        <f>'Akordní úkolová mzda'!$L$22</f>
        <v>0</v>
      </c>
      <c r="ES22" s="283">
        <v>0</v>
      </c>
      <c r="ET22" s="283">
        <f>'Akordní úkolová mzda'!$L$16</f>
        <v>0</v>
      </c>
      <c r="EU22" s="283">
        <f>'Akordní úkolová mzda'!$L$17</f>
        <v>0</v>
      </c>
      <c r="EV22" s="283">
        <f>'Akordní úkolová mzda'!$L$18</f>
        <v>0</v>
      </c>
      <c r="EW22" s="283">
        <f>'Akordní úkolová mzda'!$L$19</f>
        <v>0</v>
      </c>
      <c r="EX22" s="283">
        <f>'Akordní úkolová mzda'!$L$20</f>
        <v>0</v>
      </c>
      <c r="EY22" s="283">
        <f>'Akordní úkolová mzda'!$L$21</f>
        <v>0</v>
      </c>
      <c r="EZ22" s="283">
        <f>'Akordní úkolová mzda'!$L$22</f>
        <v>0</v>
      </c>
      <c r="FA22" s="283">
        <v>0</v>
      </c>
      <c r="FB22" s="283">
        <f>'Akordní úkolová mzda'!$L$16</f>
        <v>0</v>
      </c>
      <c r="FC22" s="283">
        <f>'Akordní úkolová mzda'!$L$17</f>
        <v>0</v>
      </c>
      <c r="FD22" s="283">
        <f>'Akordní úkolová mzda'!$L$18</f>
        <v>0</v>
      </c>
      <c r="FE22" s="283">
        <f>'Akordní úkolová mzda'!$L$19</f>
        <v>0</v>
      </c>
      <c r="FF22" s="283">
        <f>'Akordní úkolová mzda'!$L$20</f>
        <v>0</v>
      </c>
      <c r="FG22" s="283">
        <f>'Akordní úkolová mzda'!$L$21</f>
        <v>0</v>
      </c>
      <c r="FH22" s="283">
        <f>'Akordní úkolová mzda'!$L$22</f>
        <v>0</v>
      </c>
      <c r="FI22" s="283">
        <v>0</v>
      </c>
      <c r="FJ22" s="283">
        <f>'Akordní úkolová mzda'!$L$16</f>
        <v>0</v>
      </c>
      <c r="FK22" s="283">
        <f>'Akordní úkolová mzda'!$L$17</f>
        <v>0</v>
      </c>
      <c r="FL22" s="283">
        <f>'Akordní úkolová mzda'!$L$18</f>
        <v>0</v>
      </c>
      <c r="FM22" s="283">
        <f>'Akordní úkolová mzda'!$L$19</f>
        <v>0</v>
      </c>
      <c r="FN22" s="283">
        <f>'Akordní úkolová mzda'!$L$20</f>
        <v>0</v>
      </c>
      <c r="FO22" s="283">
        <f>'Akordní úkolová mzda'!$L$21</f>
        <v>0</v>
      </c>
      <c r="FP22" s="283">
        <f>'Akordní úkolová mzda'!$L$22</f>
        <v>0</v>
      </c>
      <c r="FQ22" s="283">
        <v>0</v>
      </c>
      <c r="FR22" s="283">
        <f>'Akordní úkolová mzda'!$L$16</f>
        <v>0</v>
      </c>
      <c r="FS22" s="283">
        <f>'Akordní úkolová mzda'!$L$17</f>
        <v>0</v>
      </c>
      <c r="FT22" s="283">
        <f>'Akordní úkolová mzda'!$L$18</f>
        <v>0</v>
      </c>
      <c r="FU22" s="283">
        <f>'Akordní úkolová mzda'!$L$19</f>
        <v>0</v>
      </c>
      <c r="FV22" s="283">
        <f>'Akordní úkolová mzda'!$L$20</f>
        <v>0</v>
      </c>
      <c r="FW22" s="283">
        <f>'Akordní úkolová mzda'!$L$21</f>
        <v>0</v>
      </c>
      <c r="FX22" s="283">
        <f>'Akordní úkolová mzda'!$L$22</f>
        <v>0</v>
      </c>
      <c r="FY22" s="283">
        <v>0</v>
      </c>
      <c r="FZ22" s="283">
        <f>'Akordní úkolová mzda'!$L$16</f>
        <v>0</v>
      </c>
      <c r="GA22" s="283">
        <f>'Akordní úkolová mzda'!$L$17</f>
        <v>0</v>
      </c>
      <c r="GB22" s="283">
        <f>'Akordní úkolová mzda'!$L$18</f>
        <v>0</v>
      </c>
      <c r="GC22" s="283">
        <f>'Akordní úkolová mzda'!$L$19</f>
        <v>0</v>
      </c>
      <c r="GD22" s="283">
        <f>'Akordní úkolová mzda'!$L$20</f>
        <v>0</v>
      </c>
      <c r="GE22" s="283">
        <f>'Akordní úkolová mzda'!$L$21</f>
        <v>0</v>
      </c>
      <c r="GF22" s="283">
        <f>'Akordní úkolová mzda'!$L$22</f>
        <v>0</v>
      </c>
      <c r="GG22" s="283">
        <v>0</v>
      </c>
      <c r="GH22" s="283">
        <f>'Akordní úkolová mzda'!$L$16</f>
        <v>0</v>
      </c>
      <c r="GI22" s="283">
        <f>'Akordní úkolová mzda'!$L$17</f>
        <v>0</v>
      </c>
      <c r="GJ22" s="283">
        <f>'Akordní úkolová mzda'!$L$18</f>
        <v>0</v>
      </c>
      <c r="GK22" s="283">
        <f>'Akordní úkolová mzda'!$L$19</f>
        <v>0</v>
      </c>
      <c r="GL22" s="283">
        <f>'Akordní úkolová mzda'!$L$20</f>
        <v>0</v>
      </c>
      <c r="GM22" s="283">
        <f>'Akordní úkolová mzda'!$L$21</f>
        <v>0</v>
      </c>
      <c r="GN22" s="283">
        <f>'Akordní úkolová mzda'!$L$22</f>
        <v>0</v>
      </c>
      <c r="GO22" s="283">
        <v>0</v>
      </c>
      <c r="GP22" s="285">
        <v>0</v>
      </c>
      <c r="GQ22" s="282">
        <v>0</v>
      </c>
      <c r="GR22" s="282">
        <v>0</v>
      </c>
      <c r="GS22" s="282">
        <v>0</v>
      </c>
      <c r="GT22" s="282">
        <v>0</v>
      </c>
      <c r="GU22" s="282">
        <v>0</v>
      </c>
      <c r="GV22" s="282">
        <v>0</v>
      </c>
      <c r="GW22" s="283">
        <f>'Akordní úkolová mzda'!$L$16</f>
        <v>0</v>
      </c>
      <c r="GX22" s="283">
        <f>'Akordní úkolová mzda'!$L$17</f>
        <v>0</v>
      </c>
      <c r="GY22" s="283">
        <f>'Akordní úkolová mzda'!$L$18</f>
        <v>0</v>
      </c>
      <c r="GZ22" s="283">
        <f>'Akordní úkolová mzda'!$L$19</f>
        <v>0</v>
      </c>
      <c r="HA22" s="283">
        <f>'Akordní úkolová mzda'!$L$20</f>
        <v>0</v>
      </c>
      <c r="HB22" s="283">
        <f>'Akordní úkolová mzda'!$L$21</f>
        <v>0</v>
      </c>
      <c r="HC22" s="283">
        <f>'Akordní úkolová mzda'!$L$22</f>
        <v>0</v>
      </c>
      <c r="HD22" s="283">
        <v>0</v>
      </c>
    </row>
    <row r="23" spans="1:212" ht="12.75">
      <c r="A23" s="286" t="s">
        <v>152</v>
      </c>
      <c r="B23" s="283">
        <v>132.93</v>
      </c>
      <c r="C23" s="283">
        <v>143.73</v>
      </c>
      <c r="D23" s="283">
        <v>137.45</v>
      </c>
      <c r="E23" s="283">
        <v>121.96</v>
      </c>
      <c r="F23" s="282">
        <v>152.31</v>
      </c>
      <c r="G23" s="283">
        <v>116.03</v>
      </c>
      <c r="H23" s="283">
        <v>122.76</v>
      </c>
      <c r="I23" s="283">
        <v>128.8</v>
      </c>
      <c r="J23" s="283">
        <v>127</v>
      </c>
      <c r="K23" s="283">
        <v>146.33</v>
      </c>
      <c r="L23" s="282" t="s">
        <v>15</v>
      </c>
      <c r="M23" s="283">
        <v>124.13</v>
      </c>
      <c r="N23" s="282">
        <v>120.27</v>
      </c>
      <c r="O23" s="282">
        <v>124.5</v>
      </c>
      <c r="P23" s="282">
        <v>108.87</v>
      </c>
      <c r="Q23" s="282">
        <v>95.09</v>
      </c>
      <c r="R23" s="282" t="s">
        <v>15</v>
      </c>
      <c r="S23" s="282">
        <v>93.89</v>
      </c>
      <c r="T23" s="282">
        <v>122.2</v>
      </c>
      <c r="U23" s="282">
        <v>125.3</v>
      </c>
      <c r="V23" s="282">
        <v>125.45</v>
      </c>
      <c r="W23" s="282">
        <v>137.58</v>
      </c>
      <c r="X23" s="282" t="s">
        <v>15</v>
      </c>
      <c r="Y23" s="282">
        <v>132.58</v>
      </c>
      <c r="Z23" s="282">
        <v>111.62</v>
      </c>
      <c r="AA23" s="282">
        <v>96.92</v>
      </c>
      <c r="AB23" s="282">
        <v>101.39</v>
      </c>
      <c r="AC23" s="282" t="s">
        <v>15</v>
      </c>
      <c r="AD23" s="282" t="s">
        <v>15</v>
      </c>
      <c r="AE23" s="282" t="s">
        <v>15</v>
      </c>
      <c r="AF23" s="282">
        <v>107.59</v>
      </c>
      <c r="AG23" s="282">
        <v>136.6</v>
      </c>
      <c r="AH23" s="282">
        <v>119.1</v>
      </c>
      <c r="AI23" s="282">
        <v>108.22</v>
      </c>
      <c r="AJ23" s="282">
        <v>109.75</v>
      </c>
      <c r="AK23" s="282">
        <v>71.34</v>
      </c>
      <c r="AL23" s="282">
        <v>114.97</v>
      </c>
      <c r="AM23" s="282">
        <v>128.37</v>
      </c>
      <c r="AN23" s="282">
        <v>128.05</v>
      </c>
      <c r="AO23" s="282" t="s">
        <v>15</v>
      </c>
      <c r="AP23" s="282" t="s">
        <v>15</v>
      </c>
      <c r="AQ23" s="282" t="s">
        <v>15</v>
      </c>
      <c r="AR23" s="282">
        <v>106.81</v>
      </c>
      <c r="AS23" s="282">
        <v>116.29</v>
      </c>
      <c r="AT23" s="282">
        <v>120.58</v>
      </c>
      <c r="AU23" s="282" t="s">
        <v>15</v>
      </c>
      <c r="AV23" s="282" t="s">
        <v>15</v>
      </c>
      <c r="AW23" s="282" t="s">
        <v>15</v>
      </c>
      <c r="AX23" s="282">
        <v>103.1</v>
      </c>
      <c r="AY23" s="282">
        <v>116.12</v>
      </c>
      <c r="AZ23" s="282">
        <v>119.68</v>
      </c>
      <c r="BA23" s="282">
        <v>157.39</v>
      </c>
      <c r="BB23" s="282" t="s">
        <v>15</v>
      </c>
      <c r="BC23" s="282">
        <v>133.95</v>
      </c>
      <c r="BD23" s="282">
        <v>121.57</v>
      </c>
      <c r="BE23" s="282">
        <v>135.97</v>
      </c>
      <c r="BF23" s="282">
        <v>113.71</v>
      </c>
      <c r="BG23" s="282">
        <v>122.74</v>
      </c>
      <c r="BH23" s="282" t="s">
        <v>15</v>
      </c>
      <c r="BI23" s="282">
        <v>107.65</v>
      </c>
      <c r="BJ23" s="282">
        <v>111.68</v>
      </c>
      <c r="BK23" s="282">
        <v>140.29</v>
      </c>
      <c r="BL23" s="282">
        <v>123.88</v>
      </c>
      <c r="BM23" s="282">
        <v>131.64</v>
      </c>
      <c r="BN23" s="282" t="s">
        <v>15</v>
      </c>
      <c r="BO23" s="282">
        <v>106.9</v>
      </c>
      <c r="BP23" s="282">
        <v>111.6</v>
      </c>
      <c r="BQ23" s="282">
        <v>111.7</v>
      </c>
      <c r="BR23" s="282">
        <v>118.67</v>
      </c>
      <c r="BS23" s="282" t="s">
        <v>15</v>
      </c>
      <c r="BT23" s="282">
        <v>129.36</v>
      </c>
      <c r="BU23" s="282">
        <v>119.28</v>
      </c>
      <c r="BV23" s="282">
        <v>112.54</v>
      </c>
      <c r="BW23" s="282">
        <v>108.49</v>
      </c>
      <c r="BX23" s="282">
        <v>113.75</v>
      </c>
      <c r="BY23" s="282">
        <v>119.87</v>
      </c>
      <c r="BZ23" s="282" t="s">
        <v>15</v>
      </c>
      <c r="CA23" s="282" t="s">
        <v>15</v>
      </c>
      <c r="CB23" s="282">
        <v>129.33</v>
      </c>
      <c r="CC23" s="282">
        <v>136.57</v>
      </c>
      <c r="CD23" s="282">
        <v>126.1</v>
      </c>
      <c r="CE23" s="282">
        <v>142.18</v>
      </c>
      <c r="CF23" s="282">
        <v>119.74</v>
      </c>
      <c r="CG23" s="282">
        <v>134.8</v>
      </c>
      <c r="CH23" s="283">
        <f>'Akordní úkolová mzda'!$L$16</f>
        <v>0</v>
      </c>
      <c r="CI23" s="283">
        <f>'Akordní úkolová mzda'!$L$17</f>
        <v>0</v>
      </c>
      <c r="CJ23" s="283">
        <f>'Akordní úkolová mzda'!$L$18</f>
        <v>0</v>
      </c>
      <c r="CK23" s="283">
        <f>'Akordní úkolová mzda'!$L$19</f>
        <v>0</v>
      </c>
      <c r="CL23" s="283">
        <f>'Akordní úkolová mzda'!$L$20</f>
        <v>0</v>
      </c>
      <c r="CM23" s="283">
        <f>'Akordní úkolová mzda'!$L$21</f>
        <v>0</v>
      </c>
      <c r="CN23" s="283">
        <f>'Akordní úkolová mzda'!$L$22</f>
        <v>0</v>
      </c>
      <c r="CO23" s="283">
        <v>0</v>
      </c>
      <c r="CP23" s="283">
        <f>'Akordní úkolová mzda'!$L$16</f>
        <v>0</v>
      </c>
      <c r="CQ23" s="283">
        <f>'Akordní úkolová mzda'!$L$17</f>
        <v>0</v>
      </c>
      <c r="CR23" s="283">
        <f>'Akordní úkolová mzda'!$L$18</f>
        <v>0</v>
      </c>
      <c r="CS23" s="283">
        <f>'Akordní úkolová mzda'!$L$19</f>
        <v>0</v>
      </c>
      <c r="CT23" s="283">
        <f>'Akordní úkolová mzda'!$L$20</f>
        <v>0</v>
      </c>
      <c r="CU23" s="283">
        <f>'Akordní úkolová mzda'!$L$21</f>
        <v>0</v>
      </c>
      <c r="CV23" s="283">
        <f>'Akordní úkolová mzda'!$L$22</f>
        <v>0</v>
      </c>
      <c r="CW23" s="283">
        <v>0</v>
      </c>
      <c r="CX23" s="283">
        <f>'Akordní úkolová mzda'!$L$16</f>
        <v>0</v>
      </c>
      <c r="CY23" s="283">
        <f>'Akordní úkolová mzda'!$L$17</f>
        <v>0</v>
      </c>
      <c r="CZ23" s="283">
        <f>'Akordní úkolová mzda'!$L$18</f>
        <v>0</v>
      </c>
      <c r="DA23" s="283">
        <f>'Akordní úkolová mzda'!$L$19</f>
        <v>0</v>
      </c>
      <c r="DB23" s="283">
        <f>'Akordní úkolová mzda'!$L$20</f>
        <v>0</v>
      </c>
      <c r="DC23" s="283">
        <f>'Akordní úkolová mzda'!$L$21</f>
        <v>0</v>
      </c>
      <c r="DD23" s="283">
        <f>'Akordní úkolová mzda'!$L$22</f>
        <v>0</v>
      </c>
      <c r="DE23" s="283">
        <v>0</v>
      </c>
      <c r="DF23" s="283">
        <f>'Akordní úkolová mzda'!$L$16</f>
        <v>0</v>
      </c>
      <c r="DG23" s="283">
        <f>'Akordní úkolová mzda'!$L$17</f>
        <v>0</v>
      </c>
      <c r="DH23" s="283">
        <f>'Akordní úkolová mzda'!$L$18</f>
        <v>0</v>
      </c>
      <c r="DI23" s="283">
        <f>'Akordní úkolová mzda'!$L$19</f>
        <v>0</v>
      </c>
      <c r="DJ23" s="283">
        <f>'Akordní úkolová mzda'!$L$20</f>
        <v>0</v>
      </c>
      <c r="DK23" s="283">
        <f>'Akordní úkolová mzda'!$L$21</f>
        <v>0</v>
      </c>
      <c r="DL23" s="283">
        <f>'Akordní úkolová mzda'!$L$22</f>
        <v>0</v>
      </c>
      <c r="DM23" s="283">
        <v>0</v>
      </c>
      <c r="DN23" s="283">
        <f>'Akordní úkolová mzda'!$L$16</f>
        <v>0</v>
      </c>
      <c r="DO23" s="283">
        <f>'Akordní úkolová mzda'!$L$17</f>
        <v>0</v>
      </c>
      <c r="DP23" s="283">
        <f>'Akordní úkolová mzda'!$L$18</f>
        <v>0</v>
      </c>
      <c r="DQ23" s="283">
        <f>'Akordní úkolová mzda'!$L$19</f>
        <v>0</v>
      </c>
      <c r="DR23" s="283">
        <f>'Akordní úkolová mzda'!$L$20</f>
        <v>0</v>
      </c>
      <c r="DS23" s="283">
        <f>'Akordní úkolová mzda'!$L$21</f>
        <v>0</v>
      </c>
      <c r="DT23" s="283">
        <f>'Akordní úkolová mzda'!$L$22</f>
        <v>0</v>
      </c>
      <c r="DU23" s="283">
        <v>0</v>
      </c>
      <c r="DV23" s="283">
        <f>'Akordní úkolová mzda'!$L$16</f>
        <v>0</v>
      </c>
      <c r="DW23" s="283">
        <f>'Akordní úkolová mzda'!$L$17</f>
        <v>0</v>
      </c>
      <c r="DX23" s="283">
        <f>'Akordní úkolová mzda'!$L$18</f>
        <v>0</v>
      </c>
      <c r="DY23" s="283">
        <f>'Akordní úkolová mzda'!$L$19</f>
        <v>0</v>
      </c>
      <c r="DZ23" s="283">
        <f>'Akordní úkolová mzda'!$L$20</f>
        <v>0</v>
      </c>
      <c r="EA23" s="283">
        <f>'Akordní úkolová mzda'!$L$21</f>
        <v>0</v>
      </c>
      <c r="EB23" s="283">
        <f>'Akordní úkolová mzda'!$L$22</f>
        <v>0</v>
      </c>
      <c r="EC23" s="283">
        <v>0</v>
      </c>
      <c r="ED23" s="283">
        <f>'Akordní úkolová mzda'!$L$16</f>
        <v>0</v>
      </c>
      <c r="EE23" s="283">
        <f>'Akordní úkolová mzda'!$L$17</f>
        <v>0</v>
      </c>
      <c r="EF23" s="283">
        <f>'Akordní úkolová mzda'!$L$18</f>
        <v>0</v>
      </c>
      <c r="EG23" s="283">
        <f>'Akordní úkolová mzda'!$L$19</f>
        <v>0</v>
      </c>
      <c r="EH23" s="283">
        <f>'Akordní úkolová mzda'!$L$20</f>
        <v>0</v>
      </c>
      <c r="EI23" s="283">
        <f>'Akordní úkolová mzda'!$L$21</f>
        <v>0</v>
      </c>
      <c r="EJ23" s="283">
        <f>'Akordní úkolová mzda'!$L$22</f>
        <v>0</v>
      </c>
      <c r="EK23" s="283">
        <v>0</v>
      </c>
      <c r="EL23" s="283">
        <f>'Akordní úkolová mzda'!$L$16</f>
        <v>0</v>
      </c>
      <c r="EM23" s="283">
        <f>'Akordní úkolová mzda'!$L$17</f>
        <v>0</v>
      </c>
      <c r="EN23" s="283">
        <f>'Akordní úkolová mzda'!$L$18</f>
        <v>0</v>
      </c>
      <c r="EO23" s="283">
        <f>'Akordní úkolová mzda'!$L$19</f>
        <v>0</v>
      </c>
      <c r="EP23" s="283">
        <f>'Akordní úkolová mzda'!$L$20</f>
        <v>0</v>
      </c>
      <c r="EQ23" s="283">
        <f>'Akordní úkolová mzda'!$L$21</f>
        <v>0</v>
      </c>
      <c r="ER23" s="283">
        <f>'Akordní úkolová mzda'!$L$22</f>
        <v>0</v>
      </c>
      <c r="ES23" s="283">
        <v>0</v>
      </c>
      <c r="ET23" s="283">
        <f>'Akordní úkolová mzda'!$L$16</f>
        <v>0</v>
      </c>
      <c r="EU23" s="283">
        <f>'Akordní úkolová mzda'!$L$17</f>
        <v>0</v>
      </c>
      <c r="EV23" s="283">
        <f>'Akordní úkolová mzda'!$L$18</f>
        <v>0</v>
      </c>
      <c r="EW23" s="283">
        <f>'Akordní úkolová mzda'!$L$19</f>
        <v>0</v>
      </c>
      <c r="EX23" s="283">
        <f>'Akordní úkolová mzda'!$L$20</f>
        <v>0</v>
      </c>
      <c r="EY23" s="283">
        <f>'Akordní úkolová mzda'!$L$21</f>
        <v>0</v>
      </c>
      <c r="EZ23" s="283">
        <f>'Akordní úkolová mzda'!$L$22</f>
        <v>0</v>
      </c>
      <c r="FA23" s="283">
        <v>0</v>
      </c>
      <c r="FB23" s="283">
        <f>'Akordní úkolová mzda'!$L$16</f>
        <v>0</v>
      </c>
      <c r="FC23" s="283">
        <f>'Akordní úkolová mzda'!$L$17</f>
        <v>0</v>
      </c>
      <c r="FD23" s="283">
        <f>'Akordní úkolová mzda'!$L$18</f>
        <v>0</v>
      </c>
      <c r="FE23" s="283">
        <f>'Akordní úkolová mzda'!$L$19</f>
        <v>0</v>
      </c>
      <c r="FF23" s="283">
        <f>'Akordní úkolová mzda'!$L$20</f>
        <v>0</v>
      </c>
      <c r="FG23" s="283">
        <f>'Akordní úkolová mzda'!$L$21</f>
        <v>0</v>
      </c>
      <c r="FH23" s="283">
        <f>'Akordní úkolová mzda'!$L$22</f>
        <v>0</v>
      </c>
      <c r="FI23" s="283">
        <v>0</v>
      </c>
      <c r="FJ23" s="283">
        <f>'Akordní úkolová mzda'!$L$16</f>
        <v>0</v>
      </c>
      <c r="FK23" s="283">
        <f>'Akordní úkolová mzda'!$L$17</f>
        <v>0</v>
      </c>
      <c r="FL23" s="283">
        <f>'Akordní úkolová mzda'!$L$18</f>
        <v>0</v>
      </c>
      <c r="FM23" s="283">
        <f>'Akordní úkolová mzda'!$L$19</f>
        <v>0</v>
      </c>
      <c r="FN23" s="283">
        <f>'Akordní úkolová mzda'!$L$20</f>
        <v>0</v>
      </c>
      <c r="FO23" s="283">
        <f>'Akordní úkolová mzda'!$L$21</f>
        <v>0</v>
      </c>
      <c r="FP23" s="283">
        <f>'Akordní úkolová mzda'!$L$22</f>
        <v>0</v>
      </c>
      <c r="FQ23" s="283">
        <v>0</v>
      </c>
      <c r="FR23" s="283">
        <f>'Akordní úkolová mzda'!$L$16</f>
        <v>0</v>
      </c>
      <c r="FS23" s="283">
        <f>'Akordní úkolová mzda'!$L$17</f>
        <v>0</v>
      </c>
      <c r="FT23" s="283">
        <f>'Akordní úkolová mzda'!$L$18</f>
        <v>0</v>
      </c>
      <c r="FU23" s="283">
        <f>'Akordní úkolová mzda'!$L$19</f>
        <v>0</v>
      </c>
      <c r="FV23" s="283">
        <f>'Akordní úkolová mzda'!$L$20</f>
        <v>0</v>
      </c>
      <c r="FW23" s="283">
        <f>'Akordní úkolová mzda'!$L$21</f>
        <v>0</v>
      </c>
      <c r="FX23" s="283">
        <f>'Akordní úkolová mzda'!$L$22</f>
        <v>0</v>
      </c>
      <c r="FY23" s="283">
        <v>0</v>
      </c>
      <c r="FZ23" s="283">
        <f>'Akordní úkolová mzda'!$L$16</f>
        <v>0</v>
      </c>
      <c r="GA23" s="283">
        <f>'Akordní úkolová mzda'!$L$17</f>
        <v>0</v>
      </c>
      <c r="GB23" s="283">
        <f>'Akordní úkolová mzda'!$L$18</f>
        <v>0</v>
      </c>
      <c r="GC23" s="283">
        <f>'Akordní úkolová mzda'!$L$19</f>
        <v>0</v>
      </c>
      <c r="GD23" s="283">
        <f>'Akordní úkolová mzda'!$L$20</f>
        <v>0</v>
      </c>
      <c r="GE23" s="283">
        <f>'Akordní úkolová mzda'!$L$21</f>
        <v>0</v>
      </c>
      <c r="GF23" s="283">
        <f>'Akordní úkolová mzda'!$L$22</f>
        <v>0</v>
      </c>
      <c r="GG23" s="283">
        <v>0</v>
      </c>
      <c r="GH23" s="283">
        <f>'Akordní úkolová mzda'!$L$16</f>
        <v>0</v>
      </c>
      <c r="GI23" s="283">
        <f>'Akordní úkolová mzda'!$L$17</f>
        <v>0</v>
      </c>
      <c r="GJ23" s="283">
        <f>'Akordní úkolová mzda'!$L$18</f>
        <v>0</v>
      </c>
      <c r="GK23" s="283">
        <f>'Akordní úkolová mzda'!$L$19</f>
        <v>0</v>
      </c>
      <c r="GL23" s="283">
        <f>'Akordní úkolová mzda'!$L$20</f>
        <v>0</v>
      </c>
      <c r="GM23" s="283">
        <f>'Akordní úkolová mzda'!$L$21</f>
        <v>0</v>
      </c>
      <c r="GN23" s="283">
        <f>'Akordní úkolová mzda'!$L$22</f>
        <v>0</v>
      </c>
      <c r="GO23" s="283">
        <v>0</v>
      </c>
      <c r="GP23" s="285">
        <v>0</v>
      </c>
      <c r="GQ23" s="282">
        <v>0</v>
      </c>
      <c r="GR23" s="282">
        <v>0</v>
      </c>
      <c r="GS23" s="282">
        <v>0</v>
      </c>
      <c r="GT23" s="282">
        <v>0</v>
      </c>
      <c r="GU23" s="282">
        <v>0</v>
      </c>
      <c r="GV23" s="282">
        <v>0</v>
      </c>
      <c r="GW23" s="283">
        <f>'Akordní úkolová mzda'!$L$16</f>
        <v>0</v>
      </c>
      <c r="GX23" s="283">
        <f>'Akordní úkolová mzda'!$L$17</f>
        <v>0</v>
      </c>
      <c r="GY23" s="283">
        <f>'Akordní úkolová mzda'!$L$18</f>
        <v>0</v>
      </c>
      <c r="GZ23" s="283">
        <f>'Akordní úkolová mzda'!$L$19</f>
        <v>0</v>
      </c>
      <c r="HA23" s="283">
        <f>'Akordní úkolová mzda'!$L$20</f>
        <v>0</v>
      </c>
      <c r="HB23" s="283">
        <f>'Akordní úkolová mzda'!$L$21</f>
        <v>0</v>
      </c>
      <c r="HC23" s="283">
        <f>'Akordní úkolová mzda'!$L$22</f>
        <v>0</v>
      </c>
      <c r="HD23" s="283">
        <v>0</v>
      </c>
    </row>
    <row r="24" spans="1:212" ht="12.75">
      <c r="A24" s="286" t="s">
        <v>153</v>
      </c>
      <c r="B24" s="283">
        <v>130.65</v>
      </c>
      <c r="C24" s="283">
        <v>140.75</v>
      </c>
      <c r="D24" s="283">
        <v>132.95</v>
      </c>
      <c r="E24" s="283">
        <v>129.19</v>
      </c>
      <c r="F24" s="282">
        <v>136.34</v>
      </c>
      <c r="G24" s="283">
        <v>118.15</v>
      </c>
      <c r="H24" s="283">
        <v>114.02</v>
      </c>
      <c r="I24" s="283">
        <v>126.01</v>
      </c>
      <c r="J24" s="283">
        <v>121.46</v>
      </c>
      <c r="K24" s="283">
        <v>100.34</v>
      </c>
      <c r="L24" s="282" t="s">
        <v>15</v>
      </c>
      <c r="M24" s="283">
        <v>123.11</v>
      </c>
      <c r="N24" s="282">
        <v>104.82</v>
      </c>
      <c r="O24" s="282">
        <v>111.63</v>
      </c>
      <c r="P24" s="282">
        <v>101.82</v>
      </c>
      <c r="Q24" s="282">
        <v>77.76</v>
      </c>
      <c r="R24" s="282" t="s">
        <v>15</v>
      </c>
      <c r="S24" s="282">
        <v>88.54</v>
      </c>
      <c r="T24" s="282">
        <v>112.47</v>
      </c>
      <c r="U24" s="282">
        <v>108.52</v>
      </c>
      <c r="V24" s="282">
        <v>108.76</v>
      </c>
      <c r="W24" s="282">
        <v>111.24</v>
      </c>
      <c r="X24" s="282" t="s">
        <v>15</v>
      </c>
      <c r="Y24" s="282" t="s">
        <v>15</v>
      </c>
      <c r="Z24" s="282">
        <v>112.67</v>
      </c>
      <c r="AA24" s="282">
        <v>86.13</v>
      </c>
      <c r="AB24" s="282">
        <v>100.05</v>
      </c>
      <c r="AC24" s="282" t="s">
        <v>15</v>
      </c>
      <c r="AD24" s="282" t="s">
        <v>15</v>
      </c>
      <c r="AE24" s="282" t="s">
        <v>15</v>
      </c>
      <c r="AF24" s="282">
        <v>105.09</v>
      </c>
      <c r="AG24" s="282">
        <v>127.05</v>
      </c>
      <c r="AH24" s="282">
        <v>123.14</v>
      </c>
      <c r="AI24" s="282">
        <v>106.79</v>
      </c>
      <c r="AJ24" s="282">
        <v>105.57</v>
      </c>
      <c r="AK24" s="282">
        <v>62.89</v>
      </c>
      <c r="AL24" s="282">
        <v>108.54</v>
      </c>
      <c r="AM24" s="282">
        <v>108.42</v>
      </c>
      <c r="AN24" s="282">
        <v>113.67</v>
      </c>
      <c r="AO24" s="282" t="s">
        <v>15</v>
      </c>
      <c r="AP24" s="282" t="s">
        <v>15</v>
      </c>
      <c r="AQ24" s="282" t="s">
        <v>15</v>
      </c>
      <c r="AR24" s="282">
        <v>95.87</v>
      </c>
      <c r="AS24" s="282">
        <v>103.07</v>
      </c>
      <c r="AT24" s="282">
        <v>113.12</v>
      </c>
      <c r="AU24" s="282">
        <v>149.23</v>
      </c>
      <c r="AV24" s="282" t="s">
        <v>15</v>
      </c>
      <c r="AW24" s="282" t="s">
        <v>15</v>
      </c>
      <c r="AX24" s="282">
        <v>103.35</v>
      </c>
      <c r="AY24" s="282">
        <v>109.72</v>
      </c>
      <c r="AZ24" s="282">
        <v>130.01</v>
      </c>
      <c r="BA24" s="282">
        <v>159.28</v>
      </c>
      <c r="BB24" s="282" t="s">
        <v>15</v>
      </c>
      <c r="BC24" s="282">
        <v>111.98</v>
      </c>
      <c r="BD24" s="282">
        <v>103.69</v>
      </c>
      <c r="BE24" s="282">
        <v>126.7</v>
      </c>
      <c r="BF24" s="282">
        <v>107.47</v>
      </c>
      <c r="BG24" s="282">
        <v>115.39</v>
      </c>
      <c r="BH24" s="282" t="s">
        <v>15</v>
      </c>
      <c r="BI24" s="282">
        <v>99.86</v>
      </c>
      <c r="BJ24" s="282">
        <v>113.27</v>
      </c>
      <c r="BK24" s="282">
        <v>127.21</v>
      </c>
      <c r="BL24" s="282">
        <v>121.79</v>
      </c>
      <c r="BM24" s="282">
        <v>136.74</v>
      </c>
      <c r="BN24" s="282" t="s">
        <v>15</v>
      </c>
      <c r="BO24" s="282">
        <v>106.25</v>
      </c>
      <c r="BP24" s="282">
        <v>121.03</v>
      </c>
      <c r="BQ24" s="282">
        <v>108.54</v>
      </c>
      <c r="BR24" s="282">
        <v>138.25</v>
      </c>
      <c r="BS24" s="282" t="s">
        <v>15</v>
      </c>
      <c r="BT24" s="282">
        <v>231.46</v>
      </c>
      <c r="BU24" s="282">
        <v>109.62</v>
      </c>
      <c r="BV24" s="282">
        <v>113.15</v>
      </c>
      <c r="BW24" s="282">
        <v>107.49</v>
      </c>
      <c r="BX24" s="282">
        <v>114.2</v>
      </c>
      <c r="BY24" s="282">
        <v>113.17</v>
      </c>
      <c r="BZ24" s="282" t="s">
        <v>15</v>
      </c>
      <c r="CA24" s="282" t="s">
        <v>15</v>
      </c>
      <c r="CB24" s="282">
        <v>130.7</v>
      </c>
      <c r="CC24" s="282">
        <v>121.26</v>
      </c>
      <c r="CD24" s="282">
        <v>121.16</v>
      </c>
      <c r="CE24" s="282">
        <v>133.11</v>
      </c>
      <c r="CF24" s="282">
        <v>119.61</v>
      </c>
      <c r="CG24" s="282">
        <v>109.79</v>
      </c>
      <c r="CH24" s="283">
        <f>'Akordní úkolová mzda'!$L$16</f>
        <v>0</v>
      </c>
      <c r="CI24" s="283">
        <f>'Akordní úkolová mzda'!$L$17</f>
        <v>0</v>
      </c>
      <c r="CJ24" s="283">
        <f>'Akordní úkolová mzda'!$L$18</f>
        <v>0</v>
      </c>
      <c r="CK24" s="283">
        <f>'Akordní úkolová mzda'!$L$19</f>
        <v>0</v>
      </c>
      <c r="CL24" s="283">
        <f>'Akordní úkolová mzda'!$L$20</f>
        <v>0</v>
      </c>
      <c r="CM24" s="283">
        <f>'Akordní úkolová mzda'!$L$21</f>
        <v>0</v>
      </c>
      <c r="CN24" s="283">
        <f>'Akordní úkolová mzda'!$L$22</f>
        <v>0</v>
      </c>
      <c r="CO24" s="283">
        <v>0</v>
      </c>
      <c r="CP24" s="283">
        <f>'Akordní úkolová mzda'!$L$16</f>
        <v>0</v>
      </c>
      <c r="CQ24" s="283">
        <f>'Akordní úkolová mzda'!$L$17</f>
        <v>0</v>
      </c>
      <c r="CR24" s="283">
        <f>'Akordní úkolová mzda'!$L$18</f>
        <v>0</v>
      </c>
      <c r="CS24" s="283">
        <f>'Akordní úkolová mzda'!$L$19</f>
        <v>0</v>
      </c>
      <c r="CT24" s="283">
        <f>'Akordní úkolová mzda'!$L$20</f>
        <v>0</v>
      </c>
      <c r="CU24" s="283">
        <f>'Akordní úkolová mzda'!$L$21</f>
        <v>0</v>
      </c>
      <c r="CV24" s="283">
        <f>'Akordní úkolová mzda'!$L$22</f>
        <v>0</v>
      </c>
      <c r="CW24" s="283">
        <v>0</v>
      </c>
      <c r="CX24" s="283">
        <f>'Akordní úkolová mzda'!$L$16</f>
        <v>0</v>
      </c>
      <c r="CY24" s="283">
        <f>'Akordní úkolová mzda'!$L$17</f>
        <v>0</v>
      </c>
      <c r="CZ24" s="283">
        <f>'Akordní úkolová mzda'!$L$18</f>
        <v>0</v>
      </c>
      <c r="DA24" s="283">
        <f>'Akordní úkolová mzda'!$L$19</f>
        <v>0</v>
      </c>
      <c r="DB24" s="283">
        <f>'Akordní úkolová mzda'!$L$20</f>
        <v>0</v>
      </c>
      <c r="DC24" s="283">
        <f>'Akordní úkolová mzda'!$L$21</f>
        <v>0</v>
      </c>
      <c r="DD24" s="283">
        <f>'Akordní úkolová mzda'!$L$22</f>
        <v>0</v>
      </c>
      <c r="DE24" s="283">
        <v>0</v>
      </c>
      <c r="DF24" s="283">
        <f>'Akordní úkolová mzda'!$L$16</f>
        <v>0</v>
      </c>
      <c r="DG24" s="283">
        <f>'Akordní úkolová mzda'!$L$17</f>
        <v>0</v>
      </c>
      <c r="DH24" s="283">
        <f>'Akordní úkolová mzda'!$L$18</f>
        <v>0</v>
      </c>
      <c r="DI24" s="283">
        <f>'Akordní úkolová mzda'!$L$19</f>
        <v>0</v>
      </c>
      <c r="DJ24" s="283">
        <f>'Akordní úkolová mzda'!$L$20</f>
        <v>0</v>
      </c>
      <c r="DK24" s="283">
        <f>'Akordní úkolová mzda'!$L$21</f>
        <v>0</v>
      </c>
      <c r="DL24" s="283">
        <f>'Akordní úkolová mzda'!$L$22</f>
        <v>0</v>
      </c>
      <c r="DM24" s="283">
        <v>0</v>
      </c>
      <c r="DN24" s="283">
        <f>'Akordní úkolová mzda'!$L$16</f>
        <v>0</v>
      </c>
      <c r="DO24" s="283">
        <f>'Akordní úkolová mzda'!$L$17</f>
        <v>0</v>
      </c>
      <c r="DP24" s="283">
        <f>'Akordní úkolová mzda'!$L$18</f>
        <v>0</v>
      </c>
      <c r="DQ24" s="283">
        <f>'Akordní úkolová mzda'!$L$19</f>
        <v>0</v>
      </c>
      <c r="DR24" s="283">
        <f>'Akordní úkolová mzda'!$L$20</f>
        <v>0</v>
      </c>
      <c r="DS24" s="283">
        <f>'Akordní úkolová mzda'!$L$21</f>
        <v>0</v>
      </c>
      <c r="DT24" s="283">
        <f>'Akordní úkolová mzda'!$L$22</f>
        <v>0</v>
      </c>
      <c r="DU24" s="283">
        <v>0</v>
      </c>
      <c r="DV24" s="283">
        <f>'Akordní úkolová mzda'!$L$16</f>
        <v>0</v>
      </c>
      <c r="DW24" s="283">
        <f>'Akordní úkolová mzda'!$L$17</f>
        <v>0</v>
      </c>
      <c r="DX24" s="283">
        <f>'Akordní úkolová mzda'!$L$18</f>
        <v>0</v>
      </c>
      <c r="DY24" s="283">
        <f>'Akordní úkolová mzda'!$L$19</f>
        <v>0</v>
      </c>
      <c r="DZ24" s="283">
        <f>'Akordní úkolová mzda'!$L$20</f>
        <v>0</v>
      </c>
      <c r="EA24" s="283">
        <f>'Akordní úkolová mzda'!$L$21</f>
        <v>0</v>
      </c>
      <c r="EB24" s="283">
        <f>'Akordní úkolová mzda'!$L$22</f>
        <v>0</v>
      </c>
      <c r="EC24" s="283">
        <v>0</v>
      </c>
      <c r="ED24" s="283">
        <f>'Akordní úkolová mzda'!$L$16</f>
        <v>0</v>
      </c>
      <c r="EE24" s="283">
        <f>'Akordní úkolová mzda'!$L$17</f>
        <v>0</v>
      </c>
      <c r="EF24" s="283">
        <f>'Akordní úkolová mzda'!$L$18</f>
        <v>0</v>
      </c>
      <c r="EG24" s="283">
        <f>'Akordní úkolová mzda'!$L$19</f>
        <v>0</v>
      </c>
      <c r="EH24" s="283">
        <f>'Akordní úkolová mzda'!$L$20</f>
        <v>0</v>
      </c>
      <c r="EI24" s="283">
        <f>'Akordní úkolová mzda'!$L$21</f>
        <v>0</v>
      </c>
      <c r="EJ24" s="283">
        <f>'Akordní úkolová mzda'!$L$22</f>
        <v>0</v>
      </c>
      <c r="EK24" s="283">
        <v>0</v>
      </c>
      <c r="EL24" s="283">
        <f>'Akordní úkolová mzda'!$L$16</f>
        <v>0</v>
      </c>
      <c r="EM24" s="283">
        <f>'Akordní úkolová mzda'!$L$17</f>
        <v>0</v>
      </c>
      <c r="EN24" s="283">
        <f>'Akordní úkolová mzda'!$L$18</f>
        <v>0</v>
      </c>
      <c r="EO24" s="283">
        <f>'Akordní úkolová mzda'!$L$19</f>
        <v>0</v>
      </c>
      <c r="EP24" s="283">
        <f>'Akordní úkolová mzda'!$L$20</f>
        <v>0</v>
      </c>
      <c r="EQ24" s="283">
        <f>'Akordní úkolová mzda'!$L$21</f>
        <v>0</v>
      </c>
      <c r="ER24" s="283">
        <f>'Akordní úkolová mzda'!$L$22</f>
        <v>0</v>
      </c>
      <c r="ES24" s="283">
        <v>0</v>
      </c>
      <c r="ET24" s="283">
        <f>'Akordní úkolová mzda'!$L$16</f>
        <v>0</v>
      </c>
      <c r="EU24" s="283">
        <f>'Akordní úkolová mzda'!$L$17</f>
        <v>0</v>
      </c>
      <c r="EV24" s="283">
        <f>'Akordní úkolová mzda'!$L$18</f>
        <v>0</v>
      </c>
      <c r="EW24" s="283">
        <f>'Akordní úkolová mzda'!$L$19</f>
        <v>0</v>
      </c>
      <c r="EX24" s="283">
        <f>'Akordní úkolová mzda'!$L$20</f>
        <v>0</v>
      </c>
      <c r="EY24" s="283">
        <f>'Akordní úkolová mzda'!$L$21</f>
        <v>0</v>
      </c>
      <c r="EZ24" s="283">
        <f>'Akordní úkolová mzda'!$L$22</f>
        <v>0</v>
      </c>
      <c r="FA24" s="283">
        <v>0</v>
      </c>
      <c r="FB24" s="283">
        <f>'Akordní úkolová mzda'!$L$16</f>
        <v>0</v>
      </c>
      <c r="FC24" s="283">
        <f>'Akordní úkolová mzda'!$L$17</f>
        <v>0</v>
      </c>
      <c r="FD24" s="283">
        <f>'Akordní úkolová mzda'!$L$18</f>
        <v>0</v>
      </c>
      <c r="FE24" s="283">
        <f>'Akordní úkolová mzda'!$L$19</f>
        <v>0</v>
      </c>
      <c r="FF24" s="283">
        <f>'Akordní úkolová mzda'!$L$20</f>
        <v>0</v>
      </c>
      <c r="FG24" s="283">
        <f>'Akordní úkolová mzda'!$L$21</f>
        <v>0</v>
      </c>
      <c r="FH24" s="283">
        <f>'Akordní úkolová mzda'!$L$22</f>
        <v>0</v>
      </c>
      <c r="FI24" s="283">
        <v>0</v>
      </c>
      <c r="FJ24" s="283">
        <f>'Akordní úkolová mzda'!$L$16</f>
        <v>0</v>
      </c>
      <c r="FK24" s="283">
        <f>'Akordní úkolová mzda'!$L$17</f>
        <v>0</v>
      </c>
      <c r="FL24" s="283">
        <f>'Akordní úkolová mzda'!$L$18</f>
        <v>0</v>
      </c>
      <c r="FM24" s="283">
        <f>'Akordní úkolová mzda'!$L$19</f>
        <v>0</v>
      </c>
      <c r="FN24" s="283">
        <f>'Akordní úkolová mzda'!$L$20</f>
        <v>0</v>
      </c>
      <c r="FO24" s="283">
        <f>'Akordní úkolová mzda'!$L$21</f>
        <v>0</v>
      </c>
      <c r="FP24" s="283">
        <f>'Akordní úkolová mzda'!$L$22</f>
        <v>0</v>
      </c>
      <c r="FQ24" s="283">
        <v>0</v>
      </c>
      <c r="FR24" s="283">
        <f>'Akordní úkolová mzda'!$L$16</f>
        <v>0</v>
      </c>
      <c r="FS24" s="283">
        <f>'Akordní úkolová mzda'!$L$17</f>
        <v>0</v>
      </c>
      <c r="FT24" s="283">
        <f>'Akordní úkolová mzda'!$L$18</f>
        <v>0</v>
      </c>
      <c r="FU24" s="283">
        <f>'Akordní úkolová mzda'!$L$19</f>
        <v>0</v>
      </c>
      <c r="FV24" s="283">
        <f>'Akordní úkolová mzda'!$L$20</f>
        <v>0</v>
      </c>
      <c r="FW24" s="283">
        <f>'Akordní úkolová mzda'!$L$21</f>
        <v>0</v>
      </c>
      <c r="FX24" s="283">
        <f>'Akordní úkolová mzda'!$L$22</f>
        <v>0</v>
      </c>
      <c r="FY24" s="283">
        <v>0</v>
      </c>
      <c r="FZ24" s="283">
        <f>'Akordní úkolová mzda'!$L$16</f>
        <v>0</v>
      </c>
      <c r="GA24" s="283">
        <f>'Akordní úkolová mzda'!$L$17</f>
        <v>0</v>
      </c>
      <c r="GB24" s="283">
        <f>'Akordní úkolová mzda'!$L$18</f>
        <v>0</v>
      </c>
      <c r="GC24" s="283">
        <f>'Akordní úkolová mzda'!$L$19</f>
        <v>0</v>
      </c>
      <c r="GD24" s="283">
        <f>'Akordní úkolová mzda'!$L$20</f>
        <v>0</v>
      </c>
      <c r="GE24" s="283">
        <f>'Akordní úkolová mzda'!$L$21</f>
        <v>0</v>
      </c>
      <c r="GF24" s="283">
        <f>'Akordní úkolová mzda'!$L$22</f>
        <v>0</v>
      </c>
      <c r="GG24" s="283">
        <v>0</v>
      </c>
      <c r="GH24" s="283">
        <f>'Akordní úkolová mzda'!$L$16</f>
        <v>0</v>
      </c>
      <c r="GI24" s="283">
        <f>'Akordní úkolová mzda'!$L$17</f>
        <v>0</v>
      </c>
      <c r="GJ24" s="283">
        <f>'Akordní úkolová mzda'!$L$18</f>
        <v>0</v>
      </c>
      <c r="GK24" s="283">
        <f>'Akordní úkolová mzda'!$L$19</f>
        <v>0</v>
      </c>
      <c r="GL24" s="283">
        <f>'Akordní úkolová mzda'!$L$20</f>
        <v>0</v>
      </c>
      <c r="GM24" s="283">
        <f>'Akordní úkolová mzda'!$L$21</f>
        <v>0</v>
      </c>
      <c r="GN24" s="283">
        <f>'Akordní úkolová mzda'!$L$22</f>
        <v>0</v>
      </c>
      <c r="GO24" s="283">
        <v>0</v>
      </c>
      <c r="GP24" s="285">
        <v>0</v>
      </c>
      <c r="GQ24" s="282">
        <v>0</v>
      </c>
      <c r="GR24" s="282">
        <v>0</v>
      </c>
      <c r="GS24" s="282">
        <v>0</v>
      </c>
      <c r="GT24" s="282">
        <v>0</v>
      </c>
      <c r="GU24" s="282">
        <v>0</v>
      </c>
      <c r="GV24" s="282">
        <v>0</v>
      </c>
      <c r="GW24" s="283">
        <f>'Akordní úkolová mzda'!$L$16</f>
        <v>0</v>
      </c>
      <c r="GX24" s="283">
        <f>'Akordní úkolová mzda'!$L$17</f>
        <v>0</v>
      </c>
      <c r="GY24" s="283">
        <f>'Akordní úkolová mzda'!$L$18</f>
        <v>0</v>
      </c>
      <c r="GZ24" s="283">
        <f>'Akordní úkolová mzda'!$L$19</f>
        <v>0</v>
      </c>
      <c r="HA24" s="283">
        <f>'Akordní úkolová mzda'!$L$20</f>
        <v>0</v>
      </c>
      <c r="HB24" s="283">
        <f>'Akordní úkolová mzda'!$L$21</f>
        <v>0</v>
      </c>
      <c r="HC24" s="283">
        <f>'Akordní úkolová mzda'!$L$22</f>
        <v>0</v>
      </c>
      <c r="HD24" s="283">
        <v>0</v>
      </c>
    </row>
    <row r="25" spans="1:212" ht="12.75">
      <c r="A25" s="286" t="s">
        <v>154</v>
      </c>
      <c r="B25" s="283">
        <v>130.32</v>
      </c>
      <c r="C25" s="283">
        <v>142.72</v>
      </c>
      <c r="D25" s="283">
        <v>133.4</v>
      </c>
      <c r="E25" s="283">
        <v>139.77</v>
      </c>
      <c r="F25" s="282">
        <v>136.68</v>
      </c>
      <c r="G25" s="283">
        <v>116.86</v>
      </c>
      <c r="H25" s="283">
        <v>116.83</v>
      </c>
      <c r="I25" s="283">
        <v>125.6</v>
      </c>
      <c r="J25" s="283">
        <v>122.14</v>
      </c>
      <c r="K25" s="283">
        <v>103.81</v>
      </c>
      <c r="L25" s="282" t="s">
        <v>15</v>
      </c>
      <c r="M25" s="283">
        <v>127.08</v>
      </c>
      <c r="N25" s="282">
        <v>112.31</v>
      </c>
      <c r="O25" s="282">
        <v>118.28</v>
      </c>
      <c r="P25" s="282">
        <v>101.93</v>
      </c>
      <c r="Q25" s="282">
        <v>105.63</v>
      </c>
      <c r="R25" s="282" t="s">
        <v>15</v>
      </c>
      <c r="S25" s="282">
        <v>91.01</v>
      </c>
      <c r="T25" s="282">
        <v>115.51</v>
      </c>
      <c r="U25" s="282">
        <v>135.4</v>
      </c>
      <c r="V25" s="282">
        <v>113.36</v>
      </c>
      <c r="W25" s="282">
        <v>100.44</v>
      </c>
      <c r="X25" s="282" t="s">
        <v>15</v>
      </c>
      <c r="Y25" s="282" t="s">
        <v>15</v>
      </c>
      <c r="Z25" s="282">
        <v>115.34</v>
      </c>
      <c r="AA25" s="282">
        <v>97.26</v>
      </c>
      <c r="AB25" s="282">
        <v>105.56</v>
      </c>
      <c r="AC25" s="282" t="s">
        <v>15</v>
      </c>
      <c r="AD25" s="282" t="s">
        <v>15</v>
      </c>
      <c r="AE25" s="282" t="s">
        <v>15</v>
      </c>
      <c r="AF25" s="282">
        <v>100.41</v>
      </c>
      <c r="AG25" s="282">
        <v>130.71</v>
      </c>
      <c r="AH25" s="282">
        <v>115.03</v>
      </c>
      <c r="AI25" s="282">
        <v>107.05</v>
      </c>
      <c r="AJ25" s="282">
        <v>105.55</v>
      </c>
      <c r="AK25" s="282">
        <v>79.19</v>
      </c>
      <c r="AL25" s="282">
        <v>114.7</v>
      </c>
      <c r="AM25" s="282">
        <v>122.48</v>
      </c>
      <c r="AN25" s="282">
        <v>128.03</v>
      </c>
      <c r="AO25" s="282" t="s">
        <v>15</v>
      </c>
      <c r="AP25" s="282" t="s">
        <v>15</v>
      </c>
      <c r="AQ25" s="282" t="s">
        <v>15</v>
      </c>
      <c r="AR25" s="282">
        <v>102.32</v>
      </c>
      <c r="AS25" s="282">
        <v>131.35</v>
      </c>
      <c r="AT25" s="282">
        <v>121.59</v>
      </c>
      <c r="AU25" s="282" t="s">
        <v>15</v>
      </c>
      <c r="AV25" s="282" t="s">
        <v>15</v>
      </c>
      <c r="AW25" s="282" t="s">
        <v>15</v>
      </c>
      <c r="AX25" s="282">
        <v>97.66</v>
      </c>
      <c r="AY25" s="282">
        <v>113.46</v>
      </c>
      <c r="AZ25" s="282">
        <v>119.81</v>
      </c>
      <c r="BA25" s="282" t="s">
        <v>15</v>
      </c>
      <c r="BB25" s="282" t="s">
        <v>15</v>
      </c>
      <c r="BC25" s="282">
        <v>103.53</v>
      </c>
      <c r="BD25" s="282">
        <v>109.92</v>
      </c>
      <c r="BE25" s="282">
        <v>125.55</v>
      </c>
      <c r="BF25" s="282">
        <v>110.83</v>
      </c>
      <c r="BG25" s="282">
        <v>116.97</v>
      </c>
      <c r="BH25" s="282" t="s">
        <v>15</v>
      </c>
      <c r="BI25" s="282">
        <v>96.05</v>
      </c>
      <c r="BJ25" s="282">
        <v>112.45</v>
      </c>
      <c r="BK25" s="282">
        <v>138.89</v>
      </c>
      <c r="BL25" s="282">
        <v>120.27</v>
      </c>
      <c r="BM25" s="282">
        <v>127.77</v>
      </c>
      <c r="BN25" s="282" t="s">
        <v>15</v>
      </c>
      <c r="BO25" s="282">
        <v>107.88</v>
      </c>
      <c r="BP25" s="282">
        <v>111.81</v>
      </c>
      <c r="BQ25" s="282">
        <v>110.98</v>
      </c>
      <c r="BR25" s="282">
        <v>114.22</v>
      </c>
      <c r="BS25" s="282" t="s">
        <v>15</v>
      </c>
      <c r="BT25" s="282">
        <v>138.86</v>
      </c>
      <c r="BU25" s="282">
        <v>116.79</v>
      </c>
      <c r="BV25" s="282">
        <v>112.88</v>
      </c>
      <c r="BW25" s="282">
        <v>108.58</v>
      </c>
      <c r="BX25" s="282">
        <v>114.49</v>
      </c>
      <c r="BY25" s="282">
        <v>128.59</v>
      </c>
      <c r="BZ25" s="282" t="s">
        <v>15</v>
      </c>
      <c r="CA25" s="282" t="s">
        <v>15</v>
      </c>
      <c r="CB25" s="282">
        <v>128.9</v>
      </c>
      <c r="CC25" s="282">
        <v>126.42</v>
      </c>
      <c r="CD25" s="282">
        <v>124.34</v>
      </c>
      <c r="CE25" s="282">
        <v>135.46</v>
      </c>
      <c r="CF25" s="282">
        <v>114.96</v>
      </c>
      <c r="CG25" s="282">
        <v>114.81</v>
      </c>
      <c r="CH25" s="283">
        <f>'Akordní úkolová mzda'!$L$16</f>
        <v>0</v>
      </c>
      <c r="CI25" s="283">
        <f>'Akordní úkolová mzda'!$L$17</f>
        <v>0</v>
      </c>
      <c r="CJ25" s="283">
        <f>'Akordní úkolová mzda'!$L$18</f>
        <v>0</v>
      </c>
      <c r="CK25" s="283">
        <f>'Akordní úkolová mzda'!$L$19</f>
        <v>0</v>
      </c>
      <c r="CL25" s="283">
        <f>'Akordní úkolová mzda'!$L$20</f>
        <v>0</v>
      </c>
      <c r="CM25" s="283">
        <f>'Akordní úkolová mzda'!$L$21</f>
        <v>0</v>
      </c>
      <c r="CN25" s="283">
        <f>'Akordní úkolová mzda'!$L$22</f>
        <v>0</v>
      </c>
      <c r="CO25" s="283">
        <v>0</v>
      </c>
      <c r="CP25" s="283">
        <f>'Akordní úkolová mzda'!$L$16</f>
        <v>0</v>
      </c>
      <c r="CQ25" s="283">
        <f>'Akordní úkolová mzda'!$L$17</f>
        <v>0</v>
      </c>
      <c r="CR25" s="283">
        <f>'Akordní úkolová mzda'!$L$18</f>
        <v>0</v>
      </c>
      <c r="CS25" s="283">
        <f>'Akordní úkolová mzda'!$L$19</f>
        <v>0</v>
      </c>
      <c r="CT25" s="283">
        <f>'Akordní úkolová mzda'!$L$20</f>
        <v>0</v>
      </c>
      <c r="CU25" s="283">
        <f>'Akordní úkolová mzda'!$L$21</f>
        <v>0</v>
      </c>
      <c r="CV25" s="283">
        <f>'Akordní úkolová mzda'!$L$22</f>
        <v>0</v>
      </c>
      <c r="CW25" s="283">
        <v>0</v>
      </c>
      <c r="CX25" s="283">
        <f>'Akordní úkolová mzda'!$L$16</f>
        <v>0</v>
      </c>
      <c r="CY25" s="283">
        <f>'Akordní úkolová mzda'!$L$17</f>
        <v>0</v>
      </c>
      <c r="CZ25" s="283">
        <f>'Akordní úkolová mzda'!$L$18</f>
        <v>0</v>
      </c>
      <c r="DA25" s="283">
        <f>'Akordní úkolová mzda'!$L$19</f>
        <v>0</v>
      </c>
      <c r="DB25" s="283">
        <f>'Akordní úkolová mzda'!$L$20</f>
        <v>0</v>
      </c>
      <c r="DC25" s="283">
        <f>'Akordní úkolová mzda'!$L$21</f>
        <v>0</v>
      </c>
      <c r="DD25" s="283">
        <f>'Akordní úkolová mzda'!$L$22</f>
        <v>0</v>
      </c>
      <c r="DE25" s="283">
        <v>0</v>
      </c>
      <c r="DF25" s="283">
        <f>'Akordní úkolová mzda'!$L$16</f>
        <v>0</v>
      </c>
      <c r="DG25" s="283">
        <f>'Akordní úkolová mzda'!$L$17</f>
        <v>0</v>
      </c>
      <c r="DH25" s="283">
        <f>'Akordní úkolová mzda'!$L$18</f>
        <v>0</v>
      </c>
      <c r="DI25" s="283">
        <f>'Akordní úkolová mzda'!$L$19</f>
        <v>0</v>
      </c>
      <c r="DJ25" s="283">
        <f>'Akordní úkolová mzda'!$L$20</f>
        <v>0</v>
      </c>
      <c r="DK25" s="283">
        <f>'Akordní úkolová mzda'!$L$21</f>
        <v>0</v>
      </c>
      <c r="DL25" s="283">
        <f>'Akordní úkolová mzda'!$L$22</f>
        <v>0</v>
      </c>
      <c r="DM25" s="283">
        <v>0</v>
      </c>
      <c r="DN25" s="283">
        <f>'Akordní úkolová mzda'!$L$16</f>
        <v>0</v>
      </c>
      <c r="DO25" s="283">
        <f>'Akordní úkolová mzda'!$L$17</f>
        <v>0</v>
      </c>
      <c r="DP25" s="283">
        <f>'Akordní úkolová mzda'!$L$18</f>
        <v>0</v>
      </c>
      <c r="DQ25" s="283">
        <f>'Akordní úkolová mzda'!$L$19</f>
        <v>0</v>
      </c>
      <c r="DR25" s="283">
        <f>'Akordní úkolová mzda'!$L$20</f>
        <v>0</v>
      </c>
      <c r="DS25" s="283">
        <f>'Akordní úkolová mzda'!$L$21</f>
        <v>0</v>
      </c>
      <c r="DT25" s="283">
        <f>'Akordní úkolová mzda'!$L$22</f>
        <v>0</v>
      </c>
      <c r="DU25" s="283">
        <v>0</v>
      </c>
      <c r="DV25" s="283">
        <f>'Akordní úkolová mzda'!$L$16</f>
        <v>0</v>
      </c>
      <c r="DW25" s="283">
        <f>'Akordní úkolová mzda'!$L$17</f>
        <v>0</v>
      </c>
      <c r="DX25" s="283">
        <f>'Akordní úkolová mzda'!$L$18</f>
        <v>0</v>
      </c>
      <c r="DY25" s="283">
        <f>'Akordní úkolová mzda'!$L$19</f>
        <v>0</v>
      </c>
      <c r="DZ25" s="283">
        <f>'Akordní úkolová mzda'!$L$20</f>
        <v>0</v>
      </c>
      <c r="EA25" s="283">
        <f>'Akordní úkolová mzda'!$L$21</f>
        <v>0</v>
      </c>
      <c r="EB25" s="283">
        <f>'Akordní úkolová mzda'!$L$22</f>
        <v>0</v>
      </c>
      <c r="EC25" s="283">
        <v>0</v>
      </c>
      <c r="ED25" s="283">
        <f>'Akordní úkolová mzda'!$L$16</f>
        <v>0</v>
      </c>
      <c r="EE25" s="283">
        <f>'Akordní úkolová mzda'!$L$17</f>
        <v>0</v>
      </c>
      <c r="EF25" s="283">
        <f>'Akordní úkolová mzda'!$L$18</f>
        <v>0</v>
      </c>
      <c r="EG25" s="283">
        <f>'Akordní úkolová mzda'!$L$19</f>
        <v>0</v>
      </c>
      <c r="EH25" s="283">
        <f>'Akordní úkolová mzda'!$L$20</f>
        <v>0</v>
      </c>
      <c r="EI25" s="283">
        <f>'Akordní úkolová mzda'!$L$21</f>
        <v>0</v>
      </c>
      <c r="EJ25" s="283">
        <f>'Akordní úkolová mzda'!$L$22</f>
        <v>0</v>
      </c>
      <c r="EK25" s="283">
        <v>0</v>
      </c>
      <c r="EL25" s="283">
        <f>'Akordní úkolová mzda'!$L$16</f>
        <v>0</v>
      </c>
      <c r="EM25" s="283">
        <f>'Akordní úkolová mzda'!$L$17</f>
        <v>0</v>
      </c>
      <c r="EN25" s="283">
        <f>'Akordní úkolová mzda'!$L$18</f>
        <v>0</v>
      </c>
      <c r="EO25" s="283">
        <f>'Akordní úkolová mzda'!$L$19</f>
        <v>0</v>
      </c>
      <c r="EP25" s="283">
        <f>'Akordní úkolová mzda'!$L$20</f>
        <v>0</v>
      </c>
      <c r="EQ25" s="283">
        <f>'Akordní úkolová mzda'!$L$21</f>
        <v>0</v>
      </c>
      <c r="ER25" s="283">
        <f>'Akordní úkolová mzda'!$L$22</f>
        <v>0</v>
      </c>
      <c r="ES25" s="283">
        <v>0</v>
      </c>
      <c r="ET25" s="283">
        <f>'Akordní úkolová mzda'!$L$16</f>
        <v>0</v>
      </c>
      <c r="EU25" s="283">
        <f>'Akordní úkolová mzda'!$L$17</f>
        <v>0</v>
      </c>
      <c r="EV25" s="283">
        <f>'Akordní úkolová mzda'!$L$18</f>
        <v>0</v>
      </c>
      <c r="EW25" s="283">
        <f>'Akordní úkolová mzda'!$L$19</f>
        <v>0</v>
      </c>
      <c r="EX25" s="283">
        <f>'Akordní úkolová mzda'!$L$20</f>
        <v>0</v>
      </c>
      <c r="EY25" s="283">
        <f>'Akordní úkolová mzda'!$L$21</f>
        <v>0</v>
      </c>
      <c r="EZ25" s="283">
        <f>'Akordní úkolová mzda'!$L$22</f>
        <v>0</v>
      </c>
      <c r="FA25" s="283">
        <v>0</v>
      </c>
      <c r="FB25" s="283">
        <f>'Akordní úkolová mzda'!$L$16</f>
        <v>0</v>
      </c>
      <c r="FC25" s="283">
        <f>'Akordní úkolová mzda'!$L$17</f>
        <v>0</v>
      </c>
      <c r="FD25" s="283">
        <f>'Akordní úkolová mzda'!$L$18</f>
        <v>0</v>
      </c>
      <c r="FE25" s="283">
        <f>'Akordní úkolová mzda'!$L$19</f>
        <v>0</v>
      </c>
      <c r="FF25" s="283">
        <f>'Akordní úkolová mzda'!$L$20</f>
        <v>0</v>
      </c>
      <c r="FG25" s="283">
        <f>'Akordní úkolová mzda'!$L$21</f>
        <v>0</v>
      </c>
      <c r="FH25" s="283">
        <f>'Akordní úkolová mzda'!$L$22</f>
        <v>0</v>
      </c>
      <c r="FI25" s="283">
        <v>0</v>
      </c>
      <c r="FJ25" s="283">
        <f>'Akordní úkolová mzda'!$L$16</f>
        <v>0</v>
      </c>
      <c r="FK25" s="283">
        <f>'Akordní úkolová mzda'!$L$17</f>
        <v>0</v>
      </c>
      <c r="FL25" s="283">
        <f>'Akordní úkolová mzda'!$L$18</f>
        <v>0</v>
      </c>
      <c r="FM25" s="283">
        <f>'Akordní úkolová mzda'!$L$19</f>
        <v>0</v>
      </c>
      <c r="FN25" s="283">
        <f>'Akordní úkolová mzda'!$L$20</f>
        <v>0</v>
      </c>
      <c r="FO25" s="283">
        <f>'Akordní úkolová mzda'!$L$21</f>
        <v>0</v>
      </c>
      <c r="FP25" s="283">
        <f>'Akordní úkolová mzda'!$L$22</f>
        <v>0</v>
      </c>
      <c r="FQ25" s="283">
        <v>0</v>
      </c>
      <c r="FR25" s="283">
        <f>'Akordní úkolová mzda'!$L$16</f>
        <v>0</v>
      </c>
      <c r="FS25" s="283">
        <f>'Akordní úkolová mzda'!$L$17</f>
        <v>0</v>
      </c>
      <c r="FT25" s="283">
        <f>'Akordní úkolová mzda'!$L$18</f>
        <v>0</v>
      </c>
      <c r="FU25" s="283">
        <f>'Akordní úkolová mzda'!$L$19</f>
        <v>0</v>
      </c>
      <c r="FV25" s="283">
        <f>'Akordní úkolová mzda'!$L$20</f>
        <v>0</v>
      </c>
      <c r="FW25" s="283">
        <f>'Akordní úkolová mzda'!$L$21</f>
        <v>0</v>
      </c>
      <c r="FX25" s="283">
        <f>'Akordní úkolová mzda'!$L$22</f>
        <v>0</v>
      </c>
      <c r="FY25" s="283">
        <v>0</v>
      </c>
      <c r="FZ25" s="283">
        <f>'Akordní úkolová mzda'!$L$16</f>
        <v>0</v>
      </c>
      <c r="GA25" s="283">
        <f>'Akordní úkolová mzda'!$L$17</f>
        <v>0</v>
      </c>
      <c r="GB25" s="283">
        <f>'Akordní úkolová mzda'!$L$18</f>
        <v>0</v>
      </c>
      <c r="GC25" s="283">
        <f>'Akordní úkolová mzda'!$L$19</f>
        <v>0</v>
      </c>
      <c r="GD25" s="283">
        <f>'Akordní úkolová mzda'!$L$20</f>
        <v>0</v>
      </c>
      <c r="GE25" s="283">
        <f>'Akordní úkolová mzda'!$L$21</f>
        <v>0</v>
      </c>
      <c r="GF25" s="283">
        <f>'Akordní úkolová mzda'!$L$22</f>
        <v>0</v>
      </c>
      <c r="GG25" s="283">
        <v>0</v>
      </c>
      <c r="GH25" s="283">
        <f>'Akordní úkolová mzda'!$L$16</f>
        <v>0</v>
      </c>
      <c r="GI25" s="283">
        <f>'Akordní úkolová mzda'!$L$17</f>
        <v>0</v>
      </c>
      <c r="GJ25" s="283">
        <f>'Akordní úkolová mzda'!$L$18</f>
        <v>0</v>
      </c>
      <c r="GK25" s="283">
        <f>'Akordní úkolová mzda'!$L$19</f>
        <v>0</v>
      </c>
      <c r="GL25" s="283">
        <f>'Akordní úkolová mzda'!$L$20</f>
        <v>0</v>
      </c>
      <c r="GM25" s="283">
        <f>'Akordní úkolová mzda'!$L$21</f>
        <v>0</v>
      </c>
      <c r="GN25" s="283">
        <f>'Akordní úkolová mzda'!$L$22</f>
        <v>0</v>
      </c>
      <c r="GO25" s="283">
        <v>0</v>
      </c>
      <c r="GP25" s="285">
        <v>0</v>
      </c>
      <c r="GQ25" s="282">
        <v>0</v>
      </c>
      <c r="GR25" s="282">
        <v>0</v>
      </c>
      <c r="GS25" s="282">
        <v>0</v>
      </c>
      <c r="GT25" s="282">
        <v>0</v>
      </c>
      <c r="GU25" s="282">
        <v>0</v>
      </c>
      <c r="GV25" s="282">
        <v>0</v>
      </c>
      <c r="GW25" s="283">
        <f>'Akordní úkolová mzda'!$L$16</f>
        <v>0</v>
      </c>
      <c r="GX25" s="283">
        <f>'Akordní úkolová mzda'!$L$17</f>
        <v>0</v>
      </c>
      <c r="GY25" s="283">
        <f>'Akordní úkolová mzda'!$L$18</f>
        <v>0</v>
      </c>
      <c r="GZ25" s="283">
        <f>'Akordní úkolová mzda'!$L$19</f>
        <v>0</v>
      </c>
      <c r="HA25" s="283">
        <f>'Akordní úkolová mzda'!$L$20</f>
        <v>0</v>
      </c>
      <c r="HB25" s="283">
        <f>'Akordní úkolová mzda'!$L$21</f>
        <v>0</v>
      </c>
      <c r="HC25" s="283">
        <f>'Akordní úkolová mzda'!$L$22</f>
        <v>0</v>
      </c>
      <c r="HD25" s="283">
        <v>0</v>
      </c>
    </row>
    <row r="26" spans="9:58" ht="12.75">
      <c r="I26" s="287"/>
      <c r="N26" s="287"/>
      <c r="AC26" s="287"/>
      <c r="AF26" s="287"/>
      <c r="AJ26" s="287"/>
      <c r="AO26" s="287"/>
      <c r="BF26" s="287"/>
    </row>
    <row r="27" spans="9:58" ht="12.75">
      <c r="I27" s="287"/>
      <c r="N27" s="287"/>
      <c r="AC27" s="287"/>
      <c r="AF27" s="287"/>
      <c r="BF27" s="287"/>
    </row>
    <row r="28" spans="4:6" ht="12.75">
      <c r="D28" s="282" t="s">
        <v>193</v>
      </c>
      <c r="E28" s="282" t="s">
        <v>192</v>
      </c>
      <c r="F28" s="282"/>
    </row>
    <row r="29" spans="1:17" ht="12.75">
      <c r="A29" s="284" t="s">
        <v>166</v>
      </c>
      <c r="C29" s="284" t="str">
        <f>'Akordní úkolová mzda'!C9</f>
        <v>Vyberte</v>
      </c>
      <c r="D29" s="282" t="str">
        <f>INDEX(B33:B48,MATCH(C29,A33:A48,0),1)</f>
        <v>V</v>
      </c>
      <c r="I29" s="282"/>
      <c r="Q29" s="287"/>
    </row>
    <row r="30" spans="1:76" ht="12.75">
      <c r="A30" s="284" t="s">
        <v>165</v>
      </c>
      <c r="C30" s="284" t="str">
        <f>'Akordní úkolová mzda'!C10</f>
        <v>Vyberte</v>
      </c>
      <c r="D30" s="282"/>
      <c r="E30" s="282">
        <f>MATCH(C30,A3:A25,0)</f>
        <v>1</v>
      </c>
      <c r="F30" s="282"/>
      <c r="Q30" s="287"/>
      <c r="BX30" s="287"/>
    </row>
    <row r="31" spans="1:82" ht="12.75">
      <c r="A31" s="284" t="s">
        <v>167</v>
      </c>
      <c r="Q31" s="287"/>
      <c r="AJ31" s="287"/>
      <c r="AQ31" s="287"/>
      <c r="BT31" s="287"/>
      <c r="BX31" s="287"/>
      <c r="CD31" s="287"/>
    </row>
    <row r="32" spans="17:82" ht="12.75">
      <c r="Q32" s="287"/>
      <c r="AJ32" s="287"/>
      <c r="AQ32" s="287"/>
      <c r="BT32" s="287"/>
      <c r="BX32" s="287"/>
      <c r="CD32" s="287"/>
    </row>
    <row r="33" spans="1:82" ht="12.75">
      <c r="A33" s="284" t="s">
        <v>194</v>
      </c>
      <c r="B33" s="282" t="s">
        <v>193</v>
      </c>
      <c r="D33" s="282" t="s">
        <v>196</v>
      </c>
      <c r="E33" s="282" t="s">
        <v>193</v>
      </c>
      <c r="F33" s="282"/>
      <c r="Q33" s="287"/>
      <c r="AJ33" s="287"/>
      <c r="AQ33" s="287"/>
      <c r="BT33" s="287"/>
      <c r="BX33" s="287"/>
      <c r="CD33" s="287"/>
    </row>
    <row r="34" spans="1:82" ht="12.75">
      <c r="A34" s="284" t="s">
        <v>121</v>
      </c>
      <c r="B34" s="282" t="s">
        <v>168</v>
      </c>
      <c r="D34" s="284" t="s">
        <v>16</v>
      </c>
      <c r="E34" s="282" t="s">
        <v>187</v>
      </c>
      <c r="F34" s="282"/>
      <c r="Q34" s="287"/>
      <c r="AJ34" s="287"/>
      <c r="AQ34" s="287"/>
      <c r="BT34" s="287"/>
      <c r="BX34" s="287"/>
      <c r="CD34" s="287"/>
    </row>
    <row r="35" spans="1:82" ht="12.75">
      <c r="A35" s="284" t="s">
        <v>122</v>
      </c>
      <c r="B35" s="282" t="s">
        <v>169</v>
      </c>
      <c r="D35" s="284" t="s">
        <v>47</v>
      </c>
      <c r="E35" s="282" t="s">
        <v>188</v>
      </c>
      <c r="F35" s="282"/>
      <c r="H35" s="284" t="s">
        <v>167</v>
      </c>
      <c r="K35" s="282" t="s">
        <v>195</v>
      </c>
      <c r="L35" s="284" t="s">
        <v>278</v>
      </c>
      <c r="M35" s="282" t="s">
        <v>714</v>
      </c>
      <c r="Q35" s="287"/>
      <c r="AJ35" s="287"/>
      <c r="AQ35" s="287"/>
      <c r="BT35" s="287"/>
      <c r="BX35" s="287"/>
      <c r="CD35" s="287"/>
    </row>
    <row r="36" spans="1:82" ht="12.75">
      <c r="A36" s="284" t="s">
        <v>123</v>
      </c>
      <c r="B36" s="282" t="s">
        <v>251</v>
      </c>
      <c r="D36" s="284" t="s">
        <v>17</v>
      </c>
      <c r="E36" s="282" t="s">
        <v>189</v>
      </c>
      <c r="F36" s="282"/>
      <c r="G36" s="284">
        <v>1</v>
      </c>
      <c r="H36" s="284" t="str">
        <f>'Akordní úkolová mzda'!C16</f>
        <v>Vyberte</v>
      </c>
      <c r="I36" s="282" t="str">
        <f>INDEX($E$33:$E$48,MATCH(H36,$D$33:$D$48,0),1)</f>
        <v>V</v>
      </c>
      <c r="J36" s="282" t="str">
        <f>CONCATENATE($D$29,I36)</f>
        <v>VV</v>
      </c>
      <c r="K36" s="282">
        <f>MATCH(J36,$B$2:$HD$2,0)</f>
        <v>197</v>
      </c>
      <c r="L36" s="282">
        <f>INDEX($A$2:$HD$25,$E$30+1,K36+1)</f>
        <v>0</v>
      </c>
      <c r="M36" s="282" t="str">
        <f>IF(L36=0,"-",L36)</f>
        <v>-</v>
      </c>
      <c r="Q36" s="287"/>
      <c r="AJ36" s="287"/>
      <c r="AQ36" s="287"/>
      <c r="BT36" s="287"/>
      <c r="BX36" s="287"/>
      <c r="CD36" s="287"/>
    </row>
    <row r="37" spans="1:82" ht="12.75">
      <c r="A37" s="284" t="s">
        <v>124</v>
      </c>
      <c r="B37" s="282" t="s">
        <v>170</v>
      </c>
      <c r="D37" s="284" t="s">
        <v>162</v>
      </c>
      <c r="E37" s="282" t="s">
        <v>190</v>
      </c>
      <c r="F37" s="282"/>
      <c r="G37" s="284">
        <v>2</v>
      </c>
      <c r="H37" s="284" t="str">
        <f>'Akordní úkolová mzda'!C17</f>
        <v>Vyberte</v>
      </c>
      <c r="I37" s="282" t="str">
        <f>INDEX($E$33:$E$48,MATCH(H37,$D$33:$D$48,0),1)</f>
        <v>V</v>
      </c>
      <c r="J37" s="282" t="str">
        <f aca="true" t="shared" si="0" ref="J37:J50">CONCATENATE($D$29,I37)</f>
        <v>VV</v>
      </c>
      <c r="K37" s="282">
        <f>MATCH(J37,$B$2:$HD$2,0)</f>
        <v>197</v>
      </c>
      <c r="L37" s="282">
        <f>INDEX($A$2:$HD$25,$E$30+1,K37+1)</f>
        <v>0</v>
      </c>
      <c r="M37" s="282" t="str">
        <f aca="true" t="shared" si="1" ref="M37:M50">IF(L37=0,"-",L37)</f>
        <v>-</v>
      </c>
      <c r="Q37" s="287"/>
      <c r="AJ37" s="287"/>
      <c r="AQ37" s="287"/>
      <c r="BT37" s="287"/>
      <c r="BX37" s="287"/>
      <c r="CD37" s="287"/>
    </row>
    <row r="38" spans="1:82" ht="12.75">
      <c r="A38" s="284" t="s">
        <v>125</v>
      </c>
      <c r="B38" s="282" t="s">
        <v>171</v>
      </c>
      <c r="D38" s="284" t="s">
        <v>748</v>
      </c>
      <c r="E38" s="282" t="s">
        <v>749</v>
      </c>
      <c r="F38" s="282"/>
      <c r="G38" s="284">
        <v>3</v>
      </c>
      <c r="H38" s="284" t="str">
        <f>'Akordní úkolová mzda'!C18</f>
        <v>Vyberte</v>
      </c>
      <c r="I38" s="282" t="str">
        <f>INDEX($E$33:$E$48,MATCH(H38,$D$33:$D$48,0),1)</f>
        <v>V</v>
      </c>
      <c r="J38" s="282" t="str">
        <f t="shared" si="0"/>
        <v>VV</v>
      </c>
      <c r="K38" s="282">
        <f>MATCH(J38,$B$2:$HD$2,0)</f>
        <v>197</v>
      </c>
      <c r="L38" s="282">
        <f>INDEX($A$2:$HD$25,$E$30+1,K38+1)</f>
        <v>0</v>
      </c>
      <c r="M38" s="282" t="str">
        <f t="shared" si="1"/>
        <v>-</v>
      </c>
      <c r="Q38" s="287"/>
      <c r="AJ38" s="287"/>
      <c r="AQ38" s="287"/>
      <c r="BT38" s="287"/>
      <c r="BX38" s="287"/>
      <c r="CD38" s="287"/>
    </row>
    <row r="39" spans="1:82" ht="12.75">
      <c r="A39" s="284" t="s">
        <v>126</v>
      </c>
      <c r="B39" s="282" t="s">
        <v>172</v>
      </c>
      <c r="D39" s="284" t="s">
        <v>163</v>
      </c>
      <c r="E39" s="282" t="s">
        <v>191</v>
      </c>
      <c r="F39" s="282"/>
      <c r="G39" s="284">
        <v>4</v>
      </c>
      <c r="H39" s="284" t="str">
        <f>'Akordní úkolová mzda'!C19</f>
        <v>Vyberte</v>
      </c>
      <c r="I39" s="282" t="str">
        <f>INDEX($E$33:$E$48,MATCH(H39,$D$33:$D$48,0),1)</f>
        <v>V</v>
      </c>
      <c r="J39" s="282" t="str">
        <f t="shared" si="0"/>
        <v>VV</v>
      </c>
      <c r="K39" s="282">
        <f>MATCH(J39,$B$2:$HD$2,0)</f>
        <v>197</v>
      </c>
      <c r="L39" s="282">
        <f>INDEX($A$2:$HD$25,$E$30+1,K39+1)</f>
        <v>0</v>
      </c>
      <c r="M39" s="282" t="str">
        <f t="shared" si="1"/>
        <v>-</v>
      </c>
      <c r="Q39" s="287"/>
      <c r="AJ39" s="287"/>
      <c r="AQ39" s="287"/>
      <c r="BT39" s="287"/>
      <c r="BX39" s="287"/>
      <c r="CD39" s="287"/>
    </row>
    <row r="40" spans="1:82" ht="12.75">
      <c r="A40" s="284" t="s">
        <v>127</v>
      </c>
      <c r="B40" s="282" t="s">
        <v>173</v>
      </c>
      <c r="D40" s="284" t="s">
        <v>155</v>
      </c>
      <c r="E40" s="282" t="s">
        <v>180</v>
      </c>
      <c r="F40" s="282"/>
      <c r="G40" s="284">
        <v>5</v>
      </c>
      <c r="H40" s="284" t="str">
        <f>'Akordní úkolová mzda'!C20</f>
        <v>Vyberte</v>
      </c>
      <c r="I40" s="282" t="str">
        <f>INDEX($E$33:$E$48,MATCH(H40,$D$33:$D$48,0),1)</f>
        <v>V</v>
      </c>
      <c r="J40" s="282" t="str">
        <f t="shared" si="0"/>
        <v>VV</v>
      </c>
      <c r="K40" s="282">
        <f>MATCH(J40,$B$2:$HD$2,0)</f>
        <v>197</v>
      </c>
      <c r="L40" s="282">
        <f>INDEX($A$2:$HD$25,$E$30+1,K40+1)</f>
        <v>0</v>
      </c>
      <c r="M40" s="282" t="str">
        <f t="shared" si="1"/>
        <v>-</v>
      </c>
      <c r="Q40" s="287"/>
      <c r="AJ40" s="287"/>
      <c r="AQ40" s="287"/>
      <c r="BT40" s="287"/>
      <c r="BX40" s="287"/>
      <c r="CD40" s="287"/>
    </row>
    <row r="41" spans="1:82" ht="12.75">
      <c r="A41" s="284" t="s">
        <v>128</v>
      </c>
      <c r="B41" s="282" t="s">
        <v>174</v>
      </c>
      <c r="D41" s="284" t="s">
        <v>156</v>
      </c>
      <c r="E41" s="282" t="s">
        <v>181</v>
      </c>
      <c r="F41" s="282"/>
      <c r="G41" s="284">
        <v>6</v>
      </c>
      <c r="H41" s="284" t="str">
        <f>'Akordní úkolová mzda'!C21</f>
        <v>Vyberte</v>
      </c>
      <c r="I41" s="282" t="str">
        <f>INDEX($E$33:$E$48,MATCH(H41,$D$33:$D$48,0),1)</f>
        <v>V</v>
      </c>
      <c r="J41" s="282" t="str">
        <f t="shared" si="0"/>
        <v>VV</v>
      </c>
      <c r="K41" s="282">
        <f>MATCH(J41,$B$2:$HD$2,0)</f>
        <v>197</v>
      </c>
      <c r="L41" s="282">
        <f>INDEX($A$2:$HD$25,$E$30+1,K41+1)</f>
        <v>0</v>
      </c>
      <c r="M41" s="282" t="str">
        <f t="shared" si="1"/>
        <v>-</v>
      </c>
      <c r="Q41" s="287"/>
      <c r="AJ41" s="287"/>
      <c r="AQ41" s="287"/>
      <c r="BT41" s="287"/>
      <c r="BX41" s="287"/>
      <c r="CD41" s="287"/>
    </row>
    <row r="42" spans="1:82" ht="12.75">
      <c r="A42" s="284" t="s">
        <v>129</v>
      </c>
      <c r="B42" s="282" t="s">
        <v>175</v>
      </c>
      <c r="D42" s="284" t="s">
        <v>157</v>
      </c>
      <c r="E42" s="282" t="s">
        <v>182</v>
      </c>
      <c r="F42" s="282"/>
      <c r="G42" s="284">
        <v>7</v>
      </c>
      <c r="H42" s="284" t="str">
        <f>'Akordní úkolová mzda'!C22</f>
        <v>Vyberte</v>
      </c>
      <c r="I42" s="282" t="str">
        <f>INDEX($E$33:$E$48,MATCH(H42,$D$33:$D$48,0),1)</f>
        <v>V</v>
      </c>
      <c r="J42" s="282" t="str">
        <f t="shared" si="0"/>
        <v>VV</v>
      </c>
      <c r="K42" s="282">
        <f>MATCH(J42,$B$2:$HD$2,0)</f>
        <v>197</v>
      </c>
      <c r="L42" s="282">
        <f>INDEX($A$2:$HD$25,$E$30+1,K42+1)</f>
        <v>0</v>
      </c>
      <c r="M42" s="282" t="str">
        <f t="shared" si="1"/>
        <v>-</v>
      </c>
      <c r="Q42" s="287"/>
      <c r="AJ42" s="287"/>
      <c r="AQ42" s="287"/>
      <c r="BT42" s="287"/>
      <c r="BX42" s="287"/>
      <c r="CD42" s="287"/>
    </row>
    <row r="43" spans="1:82" ht="12.75">
      <c r="A43" s="284" t="s">
        <v>130</v>
      </c>
      <c r="B43" s="282" t="s">
        <v>176</v>
      </c>
      <c r="D43" s="284" t="s">
        <v>158</v>
      </c>
      <c r="E43" s="282" t="s">
        <v>183</v>
      </c>
      <c r="F43" s="282"/>
      <c r="G43" s="284">
        <v>8</v>
      </c>
      <c r="H43" s="284" t="str">
        <f>'Akordní úkolová mzda'!C23</f>
        <v>Vyberte</v>
      </c>
      <c r="I43" s="282" t="str">
        <f>INDEX($E$33:$E$48,MATCH(H43,$D$33:$D$48,0),1)</f>
        <v>V</v>
      </c>
      <c r="J43" s="282" t="str">
        <f t="shared" si="0"/>
        <v>VV</v>
      </c>
      <c r="K43" s="282">
        <f>MATCH(J43,$B$2:$HD$2,0)</f>
        <v>197</v>
      </c>
      <c r="L43" s="282">
        <f>INDEX($A$2:$HD$25,$E$30+1,K43+1)</f>
        <v>0</v>
      </c>
      <c r="M43" s="282" t="str">
        <f t="shared" si="1"/>
        <v>-</v>
      </c>
      <c r="Q43" s="287"/>
      <c r="AJ43" s="287"/>
      <c r="AQ43" s="287"/>
      <c r="BT43" s="287"/>
      <c r="BX43" s="287"/>
      <c r="CD43" s="287"/>
    </row>
    <row r="44" spans="1:82" ht="12.75">
      <c r="A44" s="284" t="s">
        <v>2</v>
      </c>
      <c r="B44" s="282" t="s">
        <v>252</v>
      </c>
      <c r="D44" s="284" t="s">
        <v>159</v>
      </c>
      <c r="E44" s="282" t="s">
        <v>184</v>
      </c>
      <c r="F44" s="282"/>
      <c r="G44" s="284">
        <v>9</v>
      </c>
      <c r="H44" s="284" t="str">
        <f>'Akordní úkolová mzda'!C24</f>
        <v>Vyberte</v>
      </c>
      <c r="I44" s="282" t="str">
        <f>INDEX($E$33:$E$48,MATCH(H44,$D$33:$D$48,0),1)</f>
        <v>V</v>
      </c>
      <c r="J44" s="282" t="str">
        <f t="shared" si="0"/>
        <v>VV</v>
      </c>
      <c r="K44" s="282">
        <f>MATCH(J44,$B$2:$HD$2,0)</f>
        <v>197</v>
      </c>
      <c r="L44" s="282">
        <f>INDEX($A$2:$HD$25,$E$30+1,K44+1)</f>
        <v>0</v>
      </c>
      <c r="M44" s="282" t="str">
        <f t="shared" si="1"/>
        <v>-</v>
      </c>
      <c r="Q44" s="287"/>
      <c r="AJ44" s="287"/>
      <c r="AQ44" s="287"/>
      <c r="BT44" s="287"/>
      <c r="BX44" s="287"/>
      <c r="CD44" s="287"/>
    </row>
    <row r="45" spans="1:82" ht="12.75">
      <c r="A45" s="284" t="s">
        <v>131</v>
      </c>
      <c r="B45" s="282" t="s">
        <v>177</v>
      </c>
      <c r="D45" s="284" t="s">
        <v>160</v>
      </c>
      <c r="E45" s="282" t="s">
        <v>185</v>
      </c>
      <c r="F45" s="282"/>
      <c r="G45" s="284">
        <v>10</v>
      </c>
      <c r="H45" s="284" t="str">
        <f>'Akordní úkolová mzda'!C25</f>
        <v>Vyberte</v>
      </c>
      <c r="I45" s="282" t="str">
        <f>INDEX($E$33:$E$48,MATCH(H45,$D$33:$D$48,0),1)</f>
        <v>V</v>
      </c>
      <c r="J45" s="282" t="str">
        <f t="shared" si="0"/>
        <v>VV</v>
      </c>
      <c r="K45" s="282">
        <f>MATCH(J45,$B$2:$HD$2,0)</f>
        <v>197</v>
      </c>
      <c r="L45" s="282">
        <f>INDEX($A$2:$HD$25,$E$30+1,K45+1)</f>
        <v>0</v>
      </c>
      <c r="M45" s="282" t="str">
        <f t="shared" si="1"/>
        <v>-</v>
      </c>
      <c r="Q45" s="287"/>
      <c r="AJ45" s="287"/>
      <c r="AQ45" s="287"/>
      <c r="BT45" s="287"/>
      <c r="BX45" s="287"/>
      <c r="CD45" s="287"/>
    </row>
    <row r="46" spans="1:82" ht="12.75">
      <c r="A46" s="284" t="s">
        <v>132</v>
      </c>
      <c r="B46" s="282" t="s">
        <v>178</v>
      </c>
      <c r="D46" s="284" t="s">
        <v>161</v>
      </c>
      <c r="E46" s="282" t="s">
        <v>186</v>
      </c>
      <c r="F46" s="282"/>
      <c r="G46" s="284">
        <v>11</v>
      </c>
      <c r="H46" s="284" t="str">
        <f>'Akordní úkolová mzda'!C26</f>
        <v>Vyberte</v>
      </c>
      <c r="I46" s="282" t="str">
        <f>INDEX($E$33:$E$48,MATCH(H46,$D$33:$D$48,0),1)</f>
        <v>V</v>
      </c>
      <c r="J46" s="282" t="str">
        <f t="shared" si="0"/>
        <v>VV</v>
      </c>
      <c r="K46" s="282">
        <f>MATCH(J46,$B$2:$HD$2,0)</f>
        <v>197</v>
      </c>
      <c r="L46" s="282">
        <f>INDEX($A$2:$HD$25,$E$30+1,K46+1)</f>
        <v>0</v>
      </c>
      <c r="M46" s="282" t="str">
        <f t="shared" si="1"/>
        <v>-</v>
      </c>
      <c r="Q46" s="287"/>
      <c r="AJ46" s="287"/>
      <c r="AQ46" s="287"/>
      <c r="BT46" s="287"/>
      <c r="BX46" s="287"/>
      <c r="CD46" s="287"/>
    </row>
    <row r="47" spans="1:82" ht="12.75">
      <c r="A47" s="284" t="s">
        <v>133</v>
      </c>
      <c r="B47" s="282" t="s">
        <v>179</v>
      </c>
      <c r="D47" s="284" t="s">
        <v>207</v>
      </c>
      <c r="E47" s="282" t="s">
        <v>279</v>
      </c>
      <c r="F47" s="282"/>
      <c r="G47" s="284">
        <v>12</v>
      </c>
      <c r="H47" s="284" t="str">
        <f>'Akordní úkolová mzda'!C27</f>
        <v>Vyberte</v>
      </c>
      <c r="I47" s="282" t="str">
        <f>INDEX($E$33:$E$48,MATCH(H47,$D$33:$D$48,0),1)</f>
        <v>V</v>
      </c>
      <c r="J47" s="282" t="str">
        <f t="shared" si="0"/>
        <v>VV</v>
      </c>
      <c r="K47" s="282">
        <f>MATCH(J47,$B$2:$HD$2,0)</f>
        <v>197</v>
      </c>
      <c r="L47" s="282">
        <f>INDEX($A$2:$HD$25,$E$30+1,K47+1)</f>
        <v>0</v>
      </c>
      <c r="M47" s="282" t="str">
        <f t="shared" si="1"/>
        <v>-</v>
      </c>
      <c r="Q47" s="287"/>
      <c r="AJ47" s="287"/>
      <c r="AQ47" s="287"/>
      <c r="BT47" s="287"/>
      <c r="BX47" s="287"/>
      <c r="CD47" s="287"/>
    </row>
    <row r="48" spans="1:82" ht="12.75">
      <c r="A48" s="284" t="s">
        <v>120</v>
      </c>
      <c r="B48" s="282" t="s">
        <v>279</v>
      </c>
      <c r="D48" s="284" t="s">
        <v>120</v>
      </c>
      <c r="E48" s="282" t="s">
        <v>279</v>
      </c>
      <c r="F48" s="282"/>
      <c r="G48" s="284">
        <v>13</v>
      </c>
      <c r="H48" s="284" t="str">
        <f>'Akordní úkolová mzda'!C28</f>
        <v>Vyberte</v>
      </c>
      <c r="I48" s="282" t="str">
        <f>INDEX($E$33:$E$48,MATCH(H48,$D$33:$D$48,0),1)</f>
        <v>V</v>
      </c>
      <c r="J48" s="282" t="str">
        <f t="shared" si="0"/>
        <v>VV</v>
      </c>
      <c r="K48" s="282">
        <f>MATCH(J48,$B$2:$HD$2,0)</f>
        <v>197</v>
      </c>
      <c r="L48" s="282">
        <f>INDEX($A$2:$HD$25,$E$30+1,K48+1)</f>
        <v>0</v>
      </c>
      <c r="M48" s="282" t="str">
        <f t="shared" si="1"/>
        <v>-</v>
      </c>
      <c r="Q48" s="287"/>
      <c r="AJ48" s="287"/>
      <c r="AQ48" s="287"/>
      <c r="BT48" s="287"/>
      <c r="BX48" s="287"/>
      <c r="CD48" s="287"/>
    </row>
    <row r="49" spans="5:82" ht="12.75">
      <c r="E49" s="282"/>
      <c r="F49" s="282"/>
      <c r="G49" s="284">
        <v>14</v>
      </c>
      <c r="H49" s="284" t="str">
        <f>'Akordní úkolová mzda'!C29</f>
        <v>Vyberte</v>
      </c>
      <c r="I49" s="282" t="str">
        <f>INDEX($E$33:$E$48,MATCH(H49,$D$33:$D$48,0),1)</f>
        <v>V</v>
      </c>
      <c r="J49" s="282" t="str">
        <f t="shared" si="0"/>
        <v>VV</v>
      </c>
      <c r="K49" s="282">
        <f>MATCH(J49,$B$2:$HD$2,0)</f>
        <v>197</v>
      </c>
      <c r="L49" s="282">
        <f>INDEX($A$2:$HD$25,$E$30+1,K49+1)</f>
        <v>0</v>
      </c>
      <c r="M49" s="282" t="str">
        <f t="shared" si="1"/>
        <v>-</v>
      </c>
      <c r="Q49" s="287"/>
      <c r="AJ49" s="287"/>
      <c r="AQ49" s="287"/>
      <c r="BT49" s="287"/>
      <c r="BX49" s="287"/>
      <c r="CD49" s="287"/>
    </row>
    <row r="50" spans="2:82" ht="12.75">
      <c r="B50" s="282"/>
      <c r="E50" s="282"/>
      <c r="F50" s="282"/>
      <c r="G50" s="284">
        <v>15</v>
      </c>
      <c r="H50" s="284" t="str">
        <f>'Akordní úkolová mzda'!C30</f>
        <v>Vyberte</v>
      </c>
      <c r="I50" s="282" t="str">
        <f>INDEX($E$33:$E$48,MATCH(H50,$D$33:$D$48,0),1)</f>
        <v>V</v>
      </c>
      <c r="J50" s="282" t="str">
        <f t="shared" si="0"/>
        <v>VV</v>
      </c>
      <c r="K50" s="282">
        <f>MATCH(J50,$B$2:$HD$2,0)</f>
        <v>197</v>
      </c>
      <c r="L50" s="282">
        <f>INDEX($A$2:$HD$25,$E$30+1,K50+1)</f>
        <v>0</v>
      </c>
      <c r="M50" s="282" t="str">
        <f t="shared" si="1"/>
        <v>-</v>
      </c>
      <c r="Q50" s="287"/>
      <c r="AJ50" s="287"/>
      <c r="AQ50" s="287"/>
      <c r="BT50" s="287"/>
      <c r="BX50" s="287"/>
      <c r="CD50" s="287"/>
    </row>
    <row r="51" spans="2:82" ht="12.75">
      <c r="B51" s="282"/>
      <c r="AJ51" s="287"/>
      <c r="AQ51" s="287"/>
      <c r="BT51" s="287"/>
      <c r="BX51" s="287"/>
      <c r="CD51" s="287"/>
    </row>
    <row r="52" spans="36:82" ht="12.75">
      <c r="AJ52" s="287"/>
      <c r="AQ52" s="287"/>
      <c r="BT52" s="287"/>
      <c r="CD52" s="287"/>
    </row>
    <row r="53" ht="12.75">
      <c r="AQ53" s="287"/>
    </row>
    <row r="54" ht="12.75">
      <c r="AQ54" s="28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doktorand</dc:creator>
  <cp:keywords/>
  <dc:description/>
  <cp:lastModifiedBy>a</cp:lastModifiedBy>
  <cp:lastPrinted>2011-01-11T01:13:18Z</cp:lastPrinted>
  <dcterms:created xsi:type="dcterms:W3CDTF">2009-04-16T07:40:39Z</dcterms:created>
  <dcterms:modified xsi:type="dcterms:W3CDTF">2011-01-11T04:55:46Z</dcterms:modified>
  <cp:category/>
  <cp:version/>
  <cp:contentType/>
  <cp:contentStatus/>
</cp:coreProperties>
</file>